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Financijsko izvješć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F288" i="9"/>
  <c r="F287" i="9"/>
  <c r="F286" i="9"/>
  <c r="H285" i="9"/>
  <c r="E285" i="9" s="1"/>
  <c r="B285" i="9" s="1"/>
  <c r="G285" i="9"/>
  <c r="F285" i="9"/>
  <c r="H284" i="9"/>
  <c r="G284" i="9"/>
  <c r="F284" i="9"/>
  <c r="E284" i="9"/>
  <c r="B284" i="9" s="1"/>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B225" i="9" s="1"/>
  <c r="G225" i="9"/>
  <c r="F225" i="9"/>
  <c r="M224" i="9"/>
  <c r="L224" i="9"/>
  <c r="F224" i="9" s="1"/>
  <c r="E224" i="9"/>
  <c r="B224" i="9" s="1"/>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F217" i="9" s="1"/>
  <c r="B217" i="9" s="1"/>
  <c r="E217" i="9"/>
  <c r="M216" i="9"/>
  <c r="L216" i="9"/>
  <c r="E216" i="9"/>
  <c r="M215" i="9"/>
  <c r="L215" i="9"/>
  <c r="F215" i="9"/>
  <c r="E215" i="9"/>
  <c r="B215" i="9"/>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F157" i="9"/>
  <c r="E157" i="9"/>
  <c r="B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G151" i="9"/>
  <c r="F151" i="9"/>
  <c r="E151" i="9"/>
  <c r="B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H143" i="9"/>
  <c r="E143" i="9" s="1"/>
  <c r="B143" i="9" s="1"/>
  <c r="G143" i="9"/>
  <c r="F143" i="9"/>
  <c r="F142" i="9"/>
  <c r="H141" i="9"/>
  <c r="E141" i="9" s="1"/>
  <c r="B141" i="9" s="1"/>
  <c r="G141" i="9"/>
  <c r="F141" i="9"/>
  <c r="H140" i="9"/>
  <c r="G140" i="9"/>
  <c r="F140" i="9"/>
  <c r="E140" i="9"/>
  <c r="B140" i="9" s="1"/>
  <c r="H139" i="9"/>
  <c r="G139" i="9"/>
  <c r="F139" i="9"/>
  <c r="E139" i="9"/>
  <c r="B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E131" i="9" s="1"/>
  <c r="B131" i="9" s="1"/>
  <c r="G131" i="9"/>
  <c r="F131" i="9"/>
  <c r="H130" i="9"/>
  <c r="G130" i="9"/>
  <c r="F130" i="9"/>
  <c r="E130" i="9"/>
  <c r="B130" i="9" s="1"/>
  <c r="H129" i="9"/>
  <c r="E129" i="9" s="1"/>
  <c r="B129" i="9" s="1"/>
  <c r="G129" i="9"/>
  <c r="F129" i="9"/>
  <c r="H128" i="9"/>
  <c r="G128" i="9"/>
  <c r="F128" i="9"/>
  <c r="E128" i="9"/>
  <c r="B128" i="9" s="1"/>
  <c r="H127" i="9"/>
  <c r="G127" i="9"/>
  <c r="F127" i="9"/>
  <c r="E127" i="9"/>
  <c r="B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E119" i="9" s="1"/>
  <c r="B119" i="9" s="1"/>
  <c r="G119" i="9"/>
  <c r="F119" i="9"/>
  <c r="H118" i="9"/>
  <c r="G118" i="9"/>
  <c r="F118" i="9"/>
  <c r="E118" i="9"/>
  <c r="B118" i="9" s="1"/>
  <c r="H117" i="9"/>
  <c r="E117" i="9" s="1"/>
  <c r="B117" i="9" s="1"/>
  <c r="G117" i="9"/>
  <c r="F117" i="9"/>
  <c r="H116" i="9"/>
  <c r="G116" i="9"/>
  <c r="F116" i="9"/>
  <c r="E116" i="9"/>
  <c r="B116" i="9" s="1"/>
  <c r="H115" i="9"/>
  <c r="G115" i="9"/>
  <c r="F115" i="9"/>
  <c r="E115" i="9"/>
  <c r="B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G109" i="9"/>
  <c r="F109" i="9"/>
  <c r="E109" i="9"/>
  <c r="B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G97" i="9"/>
  <c r="F97" i="9"/>
  <c r="E97" i="9"/>
  <c r="B97" i="9" s="1"/>
  <c r="H96" i="9"/>
  <c r="G96" i="9"/>
  <c r="F96" i="9"/>
  <c r="E96" i="9"/>
  <c r="B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G88" i="9"/>
  <c r="F88" i="9"/>
  <c r="E88" i="9"/>
  <c r="B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G80" i="9"/>
  <c r="F80" i="9"/>
  <c r="E80" i="9"/>
  <c r="B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G66" i="9"/>
  <c r="F66" i="9"/>
  <c r="E66" i="9"/>
  <c r="B66" i="9"/>
  <c r="H65" i="9"/>
  <c r="G65" i="9"/>
  <c r="F65" i="9"/>
  <c r="E65" i="9"/>
  <c r="B65" i="9" s="1"/>
  <c r="H64" i="9"/>
  <c r="E64" i="9" s="1"/>
  <c r="B64" i="9" s="1"/>
  <c r="G64" i="9"/>
  <c r="F64" i="9"/>
  <c r="H63" i="9"/>
  <c r="G63" i="9"/>
  <c r="F63" i="9"/>
  <c r="E63" i="9"/>
  <c r="B63" i="9" s="1"/>
  <c r="H62" i="9"/>
  <c r="G62" i="9"/>
  <c r="F62" i="9"/>
  <c r="E62" i="9"/>
  <c r="B62" i="9"/>
  <c r="H61" i="9"/>
  <c r="G61" i="9"/>
  <c r="F61" i="9"/>
  <c r="E61" i="9"/>
  <c r="B61" i="9" s="1"/>
  <c r="H60" i="9"/>
  <c r="E60" i="9" s="1"/>
  <c r="B60" i="9" s="1"/>
  <c r="G60" i="9"/>
  <c r="F60" i="9"/>
  <c r="H59" i="9"/>
  <c r="G59" i="9"/>
  <c r="F59" i="9"/>
  <c r="E59" i="9"/>
  <c r="B59" i="9" s="1"/>
  <c r="H58" i="9"/>
  <c r="G58" i="9"/>
  <c r="F58" i="9"/>
  <c r="E58" i="9"/>
  <c r="B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G52" i="9"/>
  <c r="F52" i="9"/>
  <c r="E52" i="9"/>
  <c r="B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G44" i="9"/>
  <c r="F44" i="9"/>
  <c r="E44" i="9"/>
  <c r="B44" i="9" s="1"/>
  <c r="H43" i="9"/>
  <c r="G43" i="9"/>
  <c r="F43" i="9"/>
  <c r="E43" i="9"/>
  <c r="B43" i="9" s="1"/>
  <c r="H42" i="9"/>
  <c r="G42" i="9"/>
  <c r="F42" i="9"/>
  <c r="H41" i="9"/>
  <c r="G41" i="9"/>
  <c r="F41" i="9"/>
  <c r="H40" i="9"/>
  <c r="G40" i="9"/>
  <c r="F40" i="9"/>
  <c r="H39" i="9"/>
  <c r="G39" i="9"/>
  <c r="F39" i="9"/>
  <c r="H38" i="9"/>
  <c r="E38" i="9" s="1"/>
  <c r="B38" i="9" s="1"/>
  <c r="G38" i="9"/>
  <c r="F38" i="9"/>
  <c r="H37" i="9"/>
  <c r="G37" i="9"/>
  <c r="F37" i="9"/>
  <c r="H36" i="9"/>
  <c r="G36" i="9"/>
  <c r="F36" i="9"/>
  <c r="E36" i="9"/>
  <c r="B36" i="9"/>
  <c r="H35" i="9"/>
  <c r="G35" i="9"/>
  <c r="F35" i="9"/>
  <c r="E35" i="9"/>
  <c r="B35" i="9" s="1"/>
  <c r="H34" i="9"/>
  <c r="E34" i="9" s="1"/>
  <c r="B34" i="9" s="1"/>
  <c r="G34" i="9"/>
  <c r="F34" i="9"/>
  <c r="H33" i="9"/>
  <c r="G33" i="9"/>
  <c r="F33" i="9"/>
  <c r="E33" i="9"/>
  <c r="B33" i="9" s="1"/>
  <c r="H32" i="9"/>
  <c r="G32" i="9"/>
  <c r="F32" i="9"/>
  <c r="E32" i="9"/>
  <c r="B32" i="9"/>
  <c r="H31" i="9"/>
  <c r="G31" i="9"/>
  <c r="F31" i="9"/>
  <c r="E31" i="9"/>
  <c r="B31" i="9" s="1"/>
  <c r="H30" i="9"/>
  <c r="G30" i="9"/>
  <c r="F30" i="9"/>
  <c r="H29" i="9"/>
  <c r="G29" i="9"/>
  <c r="F29" i="9"/>
  <c r="H28" i="9"/>
  <c r="E28" i="9" s="1"/>
  <c r="B28" i="9" s="1"/>
  <c r="G28" i="9"/>
  <c r="F28" i="9"/>
  <c r="H27" i="9"/>
  <c r="G27" i="9"/>
  <c r="F27" i="9"/>
  <c r="E27" i="9"/>
  <c r="B27" i="9" s="1"/>
  <c r="H26" i="9"/>
  <c r="G26" i="9"/>
  <c r="F26" i="9"/>
  <c r="H25" i="9"/>
  <c r="G25" i="9"/>
  <c r="F25" i="9"/>
  <c r="E25" i="9"/>
  <c r="B25" i="9" s="1"/>
  <c r="H24" i="9"/>
  <c r="E24" i="9" s="1"/>
  <c r="B24" i="9" s="1"/>
  <c r="G24" i="9"/>
  <c r="F24" i="9"/>
  <c r="H23" i="9"/>
  <c r="G23" i="9"/>
  <c r="F23" i="9"/>
  <c r="E23" i="9"/>
  <c r="B23" i="9" s="1"/>
  <c r="H22" i="9"/>
  <c r="E22" i="9" s="1"/>
  <c r="B22" i="9" s="1"/>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9" i="8"/>
  <c r="D44" i="8"/>
  <c r="D43" i="8"/>
  <c r="D36" i="8"/>
  <c r="D26" i="8"/>
  <c r="D24" i="8"/>
  <c r="D18" i="8"/>
  <c r="D8" i="8"/>
  <c r="D6" i="8" s="1"/>
  <c r="E44" i="7"/>
  <c r="D44" i="7"/>
  <c r="E39" i="7"/>
  <c r="D39" i="7"/>
  <c r="E38" i="7"/>
  <c r="D38" i="7"/>
  <c r="E30" i="7"/>
  <c r="D30" i="7"/>
  <c r="E23" i="7"/>
  <c r="D23" i="7"/>
  <c r="C1454" i="1" s="1"/>
  <c r="E22" i="7"/>
  <c r="D22" i="7"/>
  <c r="H30" i="3" s="1"/>
  <c r="E7" i="7"/>
  <c r="D7" i="7"/>
  <c r="E6" i="7"/>
  <c r="D6" i="7"/>
  <c r="E5" i="7"/>
  <c r="D5" i="7"/>
  <c r="H29" i="3"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7" i="6"/>
  <c r="F116" i="6"/>
  <c r="E115" i="6"/>
  <c r="D115" i="6"/>
  <c r="D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D246" i="5"/>
  <c r="D245"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F179" i="5"/>
  <c r="F178" i="5"/>
  <c r="E177" i="5"/>
  <c r="H289"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E635" i="4" s="1"/>
  <c r="D422" i="4"/>
  <c r="F422" i="4" s="1"/>
  <c r="D421" i="4"/>
  <c r="D420" i="4" s="1"/>
  <c r="E418" i="4"/>
  <c r="D418" i="4"/>
  <c r="E417" i="4"/>
  <c r="D412" i="1" s="1"/>
  <c r="D417" i="4"/>
  <c r="E416" i="4"/>
  <c r="E643" i="4" s="1"/>
  <c r="D637" i="1"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E298" i="4" s="1"/>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E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I35"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G1515" i="1"/>
  <c r="C1515" i="1"/>
  <c r="H1515" i="1" s="1"/>
  <c r="H1514" i="1"/>
  <c r="C1514" i="1"/>
  <c r="G1514" i="1" s="1"/>
  <c r="G1513" i="1"/>
  <c r="C1513" i="1"/>
  <c r="H1513" i="1" s="1"/>
  <c r="H1512" i="1"/>
  <c r="C1512" i="1"/>
  <c r="G1512" i="1" s="1"/>
  <c r="G1511" i="1"/>
  <c r="C1511" i="1"/>
  <c r="H1511" i="1" s="1"/>
  <c r="C1510" i="1"/>
  <c r="G1510" i="1" s="1"/>
  <c r="G1509" i="1"/>
  <c r="C1509" i="1"/>
  <c r="H1509" i="1" s="1"/>
  <c r="H1508" i="1"/>
  <c r="C1508" i="1"/>
  <c r="G1508" i="1" s="1"/>
  <c r="G1507" i="1"/>
  <c r="C1507" i="1"/>
  <c r="H1507" i="1" s="1"/>
  <c r="H1506" i="1"/>
  <c r="C1506" i="1"/>
  <c r="G1506" i="1" s="1"/>
  <c r="G1505" i="1"/>
  <c r="C1505" i="1"/>
  <c r="H1505" i="1" s="1"/>
  <c r="C1504" i="1"/>
  <c r="G1504" i="1" s="1"/>
  <c r="C1503" i="1"/>
  <c r="H1503" i="1" s="1"/>
  <c r="C1502" i="1"/>
  <c r="G1502" i="1" s="1"/>
  <c r="C1501" i="1"/>
  <c r="H1501" i="1" s="1"/>
  <c r="C1500" i="1"/>
  <c r="G1500" i="1" s="1"/>
  <c r="C1499" i="1"/>
  <c r="H1499" i="1" s="1"/>
  <c r="H1498" i="1"/>
  <c r="C1498" i="1"/>
  <c r="G1498" i="1" s="1"/>
  <c r="G1497" i="1"/>
  <c r="C1497" i="1"/>
  <c r="H1497" i="1" s="1"/>
  <c r="H1496" i="1"/>
  <c r="C1496" i="1"/>
  <c r="G1496" i="1" s="1"/>
  <c r="G1495" i="1"/>
  <c r="C1495" i="1"/>
  <c r="H1495" i="1" s="1"/>
  <c r="H1494" i="1"/>
  <c r="C1494" i="1"/>
  <c r="G1494" i="1" s="1"/>
  <c r="G1493" i="1"/>
  <c r="C1493" i="1"/>
  <c r="H1493" i="1" s="1"/>
  <c r="C1492" i="1"/>
  <c r="G1492" i="1" s="1"/>
  <c r="C1491" i="1"/>
  <c r="H1491" i="1" s="1"/>
  <c r="H1490" i="1"/>
  <c r="C1490" i="1"/>
  <c r="G1490" i="1" s="1"/>
  <c r="G1489" i="1"/>
  <c r="C1489" i="1"/>
  <c r="H1489" i="1" s="1"/>
  <c r="H1488" i="1"/>
  <c r="C1488" i="1"/>
  <c r="G1488" i="1" s="1"/>
  <c r="G1487" i="1"/>
  <c r="C1487" i="1"/>
  <c r="H1487" i="1" s="1"/>
  <c r="C1486" i="1"/>
  <c r="G1486" i="1" s="1"/>
  <c r="C1485" i="1"/>
  <c r="H1485" i="1" s="1"/>
  <c r="C1484" i="1"/>
  <c r="G1484" i="1" s="1"/>
  <c r="C1483" i="1"/>
  <c r="H1483" i="1" s="1"/>
  <c r="C1482" i="1"/>
  <c r="G1482" i="1" s="1"/>
  <c r="C1481" i="1"/>
  <c r="H1481"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D1453" i="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D1414" i="1"/>
  <c r="C1414" i="1"/>
  <c r="D1413" i="1"/>
  <c r="H1413" i="1" s="1"/>
  <c r="C1413" i="1"/>
  <c r="D1412" i="1"/>
  <c r="C1412" i="1"/>
  <c r="D1411" i="1"/>
  <c r="H1411" i="1" s="1"/>
  <c r="C1411" i="1"/>
  <c r="H1410" i="1"/>
  <c r="D1410" i="1"/>
  <c r="C1410" i="1"/>
  <c r="G1410" i="1" s="1"/>
  <c r="D1409" i="1"/>
  <c r="H1409" i="1" s="1"/>
  <c r="C1409"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C1305" i="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C1266" i="1"/>
  <c r="G1266" i="1" s="1"/>
  <c r="D1265" i="1"/>
  <c r="H1265" i="1" s="1"/>
  <c r="C1265" i="1"/>
  <c r="G1265" i="1" s="1"/>
  <c r="D1264" i="1"/>
  <c r="C1264" i="1"/>
  <c r="G1264" i="1" s="1"/>
  <c r="D1263" i="1"/>
  <c r="C1263" i="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C1244" i="1"/>
  <c r="D1243" i="1"/>
  <c r="H1243" i="1" s="1"/>
  <c r="C1243" i="1"/>
  <c r="D1242" i="1"/>
  <c r="H1242" i="1" s="1"/>
  <c r="C1242" i="1"/>
  <c r="G1242" i="1" s="1"/>
  <c r="D1241" i="1"/>
  <c r="H1241" i="1" s="1"/>
  <c r="C1241" i="1"/>
  <c r="G1241" i="1" s="1"/>
  <c r="D1240" i="1"/>
  <c r="C1240" i="1"/>
  <c r="D1239" i="1"/>
  <c r="H1239" i="1" s="1"/>
  <c r="C1239" i="1"/>
  <c r="G1239" i="1" s="1"/>
  <c r="D1238" i="1"/>
  <c r="H1238" i="1" s="1"/>
  <c r="C1238" i="1"/>
  <c r="G1238" i="1" s="1"/>
  <c r="D1237" i="1"/>
  <c r="C1237" i="1"/>
  <c r="D1236" i="1"/>
  <c r="C1236" i="1"/>
  <c r="D1235" i="1"/>
  <c r="C1235" i="1"/>
  <c r="D1234" i="1"/>
  <c r="H1234" i="1" s="1"/>
  <c r="C1234" i="1"/>
  <c r="D1233" i="1"/>
  <c r="C1233" i="1"/>
  <c r="D1232" i="1"/>
  <c r="H1232" i="1" s="1"/>
  <c r="C1232" i="1"/>
  <c r="D1231" i="1"/>
  <c r="C1231" i="1"/>
  <c r="G1231" i="1" s="1"/>
  <c r="D1230" i="1"/>
  <c r="H1230" i="1" s="1"/>
  <c r="C1230" i="1"/>
  <c r="D1229" i="1"/>
  <c r="C1229" i="1"/>
  <c r="D1228" i="1"/>
  <c r="H1228" i="1" s="1"/>
  <c r="C1228" i="1"/>
  <c r="G1228" i="1" s="1"/>
  <c r="D1227" i="1"/>
  <c r="H1227" i="1" s="1"/>
  <c r="C1227" i="1"/>
  <c r="D1226" i="1"/>
  <c r="C1226" i="1"/>
  <c r="G1226" i="1" s="1"/>
  <c r="D1225" i="1"/>
  <c r="C1225" i="1"/>
  <c r="D1224" i="1"/>
  <c r="C1224" i="1"/>
  <c r="G1224" i="1" s="1"/>
  <c r="D1223" i="1"/>
  <c r="C1223" i="1"/>
  <c r="C1222" i="1"/>
  <c r="D1221" i="1"/>
  <c r="H1221" i="1" s="1"/>
  <c r="C1221" i="1"/>
  <c r="G1221" i="1" s="1"/>
  <c r="D1220" i="1"/>
  <c r="H1220" i="1" s="1"/>
  <c r="C1220" i="1"/>
  <c r="G1220" i="1" s="1"/>
  <c r="D1219" i="1"/>
  <c r="H1219" i="1" s="1"/>
  <c r="C1219" i="1"/>
  <c r="G1219" i="1" s="1"/>
  <c r="D1218" i="1"/>
  <c r="H1218" i="1" s="1"/>
  <c r="C1218" i="1"/>
  <c r="G1218" i="1" s="1"/>
  <c r="D1217" i="1"/>
  <c r="C1217" i="1"/>
  <c r="G1217" i="1" s="1"/>
  <c r="D1216" i="1"/>
  <c r="C1216" i="1"/>
  <c r="G1216" i="1" s="1"/>
  <c r="D1215" i="1"/>
  <c r="D1213" i="1"/>
  <c r="C1213" i="1"/>
  <c r="D1212" i="1"/>
  <c r="C1212" i="1"/>
  <c r="D1211" i="1"/>
  <c r="C1211" i="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D1165" i="1"/>
  <c r="C1165" i="1"/>
  <c r="D1164" i="1"/>
  <c r="H1164" i="1" s="1"/>
  <c r="C1164" i="1"/>
  <c r="G1164" i="1" s="1"/>
  <c r="D1163" i="1"/>
  <c r="H1163" i="1" s="1"/>
  <c r="C1163" i="1"/>
  <c r="G1163" i="1" s="1"/>
  <c r="D1162" i="1"/>
  <c r="H1162" i="1" s="1"/>
  <c r="C1162" i="1"/>
  <c r="G1162" i="1" s="1"/>
  <c r="D1161" i="1"/>
  <c r="H1161" i="1" s="1"/>
  <c r="C1161" i="1"/>
  <c r="G1161" i="1" s="1"/>
  <c r="D1160" i="1"/>
  <c r="H1160" i="1" s="1"/>
  <c r="C1160" i="1"/>
  <c r="D1159" i="1"/>
  <c r="H1159" i="1" s="1"/>
  <c r="C1159" i="1"/>
  <c r="G1159" i="1" s="1"/>
  <c r="D1158" i="1"/>
  <c r="H1158" i="1" s="1"/>
  <c r="C1158" i="1"/>
  <c r="G1158" i="1" s="1"/>
  <c r="D1157" i="1"/>
  <c r="H1157" i="1" s="1"/>
  <c r="C1157" i="1"/>
  <c r="D1156" i="1"/>
  <c r="C1156" i="1"/>
  <c r="D1155" i="1"/>
  <c r="H1155" i="1" s="1"/>
  <c r="C1155" i="1"/>
  <c r="G1155" i="1" s="1"/>
  <c r="D1154" i="1"/>
  <c r="C1154" i="1"/>
  <c r="D1151" i="1"/>
  <c r="C1151" i="1"/>
  <c r="G1151" i="1" s="1"/>
  <c r="D1150" i="1"/>
  <c r="H1150" i="1" s="1"/>
  <c r="C1150" i="1"/>
  <c r="G1150" i="1" s="1"/>
  <c r="D1149" i="1"/>
  <c r="H1149" i="1" s="1"/>
  <c r="C1149" i="1"/>
  <c r="C1148" i="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D1141" i="1"/>
  <c r="H1141" i="1" s="1"/>
  <c r="C1141" i="1"/>
  <c r="D1140" i="1"/>
  <c r="H1140" i="1" s="1"/>
  <c r="C1140" i="1"/>
  <c r="G1140" i="1" s="1"/>
  <c r="D1139" i="1"/>
  <c r="H1139" i="1" s="1"/>
  <c r="C1139" i="1"/>
  <c r="G1139" i="1" s="1"/>
  <c r="D1138" i="1"/>
  <c r="H1138" i="1" s="1"/>
  <c r="C1138" i="1"/>
  <c r="G1138" i="1" s="1"/>
  <c r="D1137" i="1"/>
  <c r="H1137" i="1" s="1"/>
  <c r="C1137" i="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H1064" i="1" s="1"/>
  <c r="C1064" i="1"/>
  <c r="D1063" i="1"/>
  <c r="H1063" i="1" s="1"/>
  <c r="C1063" i="1"/>
  <c r="G1063" i="1" s="1"/>
  <c r="D1062" i="1"/>
  <c r="H1062" i="1" s="1"/>
  <c r="C1062" i="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D1055" i="1"/>
  <c r="H1055" i="1" s="1"/>
  <c r="C1055" i="1"/>
  <c r="G1055" i="1" s="1"/>
  <c r="D1054" i="1"/>
  <c r="C1054" i="1"/>
  <c r="G1054" i="1" s="1"/>
  <c r="D1053" i="1"/>
  <c r="H1053" i="1" s="1"/>
  <c r="C1053" i="1"/>
  <c r="G1053" i="1" s="1"/>
  <c r="D1052" i="1"/>
  <c r="H1052" i="1" s="1"/>
  <c r="C1052" i="1"/>
  <c r="G1052" i="1" s="1"/>
  <c r="D1051" i="1"/>
  <c r="H1051" i="1" s="1"/>
  <c r="C1051" i="1"/>
  <c r="G1051" i="1" s="1"/>
  <c r="D1050" i="1"/>
  <c r="C1050" i="1"/>
  <c r="D1049" i="1"/>
  <c r="H1049" i="1" s="1"/>
  <c r="C1049" i="1"/>
  <c r="G1049" i="1" s="1"/>
  <c r="D1048" i="1"/>
  <c r="C1048" i="1"/>
  <c r="G1048" i="1" s="1"/>
  <c r="D1047" i="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D1034" i="1"/>
  <c r="H1034" i="1" s="1"/>
  <c r="C1034" i="1"/>
  <c r="D1033" i="1"/>
  <c r="C1033" i="1"/>
  <c r="D1032" i="1"/>
  <c r="H1032" i="1" s="1"/>
  <c r="C1032" i="1"/>
  <c r="G1032" i="1" s="1"/>
  <c r="D1031" i="1"/>
  <c r="C1031" i="1"/>
  <c r="D1030" i="1"/>
  <c r="C1030" i="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C1014" i="1"/>
  <c r="G1014" i="1" s="1"/>
  <c r="D1013" i="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C1006" i="1"/>
  <c r="H1005" i="1"/>
  <c r="D1005" i="1"/>
  <c r="C1005" i="1"/>
  <c r="G1005" i="1" s="1"/>
  <c r="D1004" i="1"/>
  <c r="H1004" i="1" s="1"/>
  <c r="C1004" i="1"/>
  <c r="D1003" i="1"/>
  <c r="C1003" i="1"/>
  <c r="G1003" i="1" s="1"/>
  <c r="D1002" i="1"/>
  <c r="H1002" i="1" s="1"/>
  <c r="C1002" i="1"/>
  <c r="H1001" i="1"/>
  <c r="D1001" i="1"/>
  <c r="C1001" i="1"/>
  <c r="G1001" i="1" s="1"/>
  <c r="D1000" i="1"/>
  <c r="H1000" i="1" s="1"/>
  <c r="C1000" i="1"/>
  <c r="D999" i="1"/>
  <c r="C999" i="1"/>
  <c r="D998" i="1"/>
  <c r="C998" i="1"/>
  <c r="D997" i="1"/>
  <c r="C997" i="1"/>
  <c r="D996" i="1"/>
  <c r="C996" i="1"/>
  <c r="H995" i="1"/>
  <c r="D995" i="1"/>
  <c r="C995" i="1"/>
  <c r="G995" i="1" s="1"/>
  <c r="D994" i="1"/>
  <c r="H994" i="1" s="1"/>
  <c r="C994" i="1"/>
  <c r="D993" i="1"/>
  <c r="C993" i="1"/>
  <c r="G993" i="1" s="1"/>
  <c r="D992" i="1"/>
  <c r="H992" i="1" s="1"/>
  <c r="C992" i="1"/>
  <c r="D991" i="1"/>
  <c r="C991" i="1"/>
  <c r="G991" i="1" s="1"/>
  <c r="D989" i="1"/>
  <c r="C989" i="1"/>
  <c r="D988" i="1"/>
  <c r="C988" i="1"/>
  <c r="H987" i="1"/>
  <c r="D987" i="1"/>
  <c r="C987" i="1"/>
  <c r="G987" i="1" s="1"/>
  <c r="D986" i="1"/>
  <c r="C986" i="1"/>
  <c r="H983" i="1"/>
  <c r="D983" i="1"/>
  <c r="C983" i="1"/>
  <c r="G983" i="1" s="1"/>
  <c r="D982" i="1"/>
  <c r="H982" i="1" s="1"/>
  <c r="C982" i="1"/>
  <c r="H981" i="1"/>
  <c r="D981" i="1"/>
  <c r="C981" i="1"/>
  <c r="G981" i="1" s="1"/>
  <c r="D980" i="1"/>
  <c r="H980" i="1" s="1"/>
  <c r="C980" i="1"/>
  <c r="H979" i="1"/>
  <c r="D979" i="1"/>
  <c r="C979" i="1"/>
  <c r="G979" i="1" s="1"/>
  <c r="D978" i="1"/>
  <c r="H978" i="1" s="1"/>
  <c r="C978" i="1"/>
  <c r="H977" i="1"/>
  <c r="D977" i="1"/>
  <c r="C977" i="1"/>
  <c r="G977" i="1" s="1"/>
  <c r="D976" i="1"/>
  <c r="H976" i="1" s="1"/>
  <c r="C976" i="1"/>
  <c r="H975" i="1"/>
  <c r="D975" i="1"/>
  <c r="C975" i="1"/>
  <c r="G975" i="1" s="1"/>
  <c r="D974" i="1"/>
  <c r="H974" i="1" s="1"/>
  <c r="C974" i="1"/>
  <c r="H973" i="1"/>
  <c r="D973" i="1"/>
  <c r="C973" i="1"/>
  <c r="G973" i="1" s="1"/>
  <c r="D972" i="1"/>
  <c r="H972" i="1" s="1"/>
  <c r="C972" i="1"/>
  <c r="H971" i="1"/>
  <c r="D971" i="1"/>
  <c r="C971" i="1"/>
  <c r="G971" i="1" s="1"/>
  <c r="D970" i="1"/>
  <c r="H970" i="1" s="1"/>
  <c r="C970" i="1"/>
  <c r="H969" i="1"/>
  <c r="D969" i="1"/>
  <c r="C969" i="1"/>
  <c r="G969" i="1" s="1"/>
  <c r="D968" i="1"/>
  <c r="H968" i="1" s="1"/>
  <c r="C968" i="1"/>
  <c r="H967" i="1"/>
  <c r="D967" i="1"/>
  <c r="C967" i="1"/>
  <c r="G967" i="1" s="1"/>
  <c r="D966" i="1"/>
  <c r="H966" i="1" s="1"/>
  <c r="C966" i="1"/>
  <c r="H965" i="1"/>
  <c r="D965" i="1"/>
  <c r="C965" i="1"/>
  <c r="G965" i="1" s="1"/>
  <c r="D964" i="1"/>
  <c r="H964" i="1" s="1"/>
  <c r="C964" i="1"/>
  <c r="H963" i="1"/>
  <c r="D963" i="1"/>
  <c r="C963" i="1"/>
  <c r="G963" i="1" s="1"/>
  <c r="D962" i="1"/>
  <c r="H962" i="1" s="1"/>
  <c r="C962" i="1"/>
  <c r="H961" i="1"/>
  <c r="D961" i="1"/>
  <c r="C961" i="1"/>
  <c r="G961" i="1" s="1"/>
  <c r="D960" i="1"/>
  <c r="H960" i="1" s="1"/>
  <c r="C960" i="1"/>
  <c r="H959" i="1"/>
  <c r="D959" i="1"/>
  <c r="C959" i="1"/>
  <c r="G959" i="1" s="1"/>
  <c r="D958" i="1"/>
  <c r="H958" i="1" s="1"/>
  <c r="C958" i="1"/>
  <c r="H957" i="1"/>
  <c r="D957" i="1"/>
  <c r="C957" i="1"/>
  <c r="G957" i="1" s="1"/>
  <c r="D956" i="1"/>
  <c r="H956" i="1" s="1"/>
  <c r="C956" i="1"/>
  <c r="H955" i="1"/>
  <c r="D955" i="1"/>
  <c r="C955" i="1"/>
  <c r="G955" i="1" s="1"/>
  <c r="D954" i="1"/>
  <c r="H954" i="1" s="1"/>
  <c r="C954" i="1"/>
  <c r="H953" i="1"/>
  <c r="D953" i="1"/>
  <c r="C953" i="1"/>
  <c r="G953" i="1" s="1"/>
  <c r="D952" i="1"/>
  <c r="H952" i="1" s="1"/>
  <c r="C952" i="1"/>
  <c r="H951" i="1"/>
  <c r="D951" i="1"/>
  <c r="C951" i="1"/>
  <c r="G951" i="1" s="1"/>
  <c r="D950" i="1"/>
  <c r="H950" i="1" s="1"/>
  <c r="C950" i="1"/>
  <c r="H949" i="1"/>
  <c r="D949" i="1"/>
  <c r="C949" i="1"/>
  <c r="G949" i="1" s="1"/>
  <c r="D948" i="1"/>
  <c r="H948" i="1" s="1"/>
  <c r="C948" i="1"/>
  <c r="H947" i="1"/>
  <c r="D947" i="1"/>
  <c r="C947" i="1"/>
  <c r="G947" i="1" s="1"/>
  <c r="D946" i="1"/>
  <c r="H946" i="1" s="1"/>
  <c r="C946" i="1"/>
  <c r="H945" i="1"/>
  <c r="D945" i="1"/>
  <c r="C945" i="1"/>
  <c r="G945" i="1" s="1"/>
  <c r="D944" i="1"/>
  <c r="H944" i="1" s="1"/>
  <c r="C944" i="1"/>
  <c r="H943" i="1"/>
  <c r="D943" i="1"/>
  <c r="C943" i="1"/>
  <c r="G943" i="1" s="1"/>
  <c r="D942" i="1"/>
  <c r="H942" i="1" s="1"/>
  <c r="C942" i="1"/>
  <c r="H941" i="1"/>
  <c r="D941" i="1"/>
  <c r="C941" i="1"/>
  <c r="G941" i="1" s="1"/>
  <c r="D940" i="1"/>
  <c r="H940" i="1" s="1"/>
  <c r="C940" i="1"/>
  <c r="H939" i="1"/>
  <c r="D939" i="1"/>
  <c r="C939" i="1"/>
  <c r="G939" i="1" s="1"/>
  <c r="D938" i="1"/>
  <c r="H938" i="1" s="1"/>
  <c r="C938" i="1"/>
  <c r="H937" i="1"/>
  <c r="D937" i="1"/>
  <c r="C937" i="1"/>
  <c r="G937" i="1" s="1"/>
  <c r="D936" i="1"/>
  <c r="H936" i="1" s="1"/>
  <c r="C936" i="1"/>
  <c r="H935" i="1"/>
  <c r="D935" i="1"/>
  <c r="C935" i="1"/>
  <c r="G935" i="1" s="1"/>
  <c r="D934" i="1"/>
  <c r="H934" i="1" s="1"/>
  <c r="C934" i="1"/>
  <c r="H933" i="1"/>
  <c r="D933" i="1"/>
  <c r="C933" i="1"/>
  <c r="G933" i="1" s="1"/>
  <c r="D932" i="1"/>
  <c r="H932" i="1" s="1"/>
  <c r="C932" i="1"/>
  <c r="H931" i="1"/>
  <c r="D931" i="1"/>
  <c r="C931" i="1"/>
  <c r="G931" i="1" s="1"/>
  <c r="D930" i="1"/>
  <c r="H930" i="1" s="1"/>
  <c r="C930" i="1"/>
  <c r="H929" i="1"/>
  <c r="D929" i="1"/>
  <c r="C929" i="1"/>
  <c r="G929" i="1" s="1"/>
  <c r="D928" i="1"/>
  <c r="H928" i="1" s="1"/>
  <c r="C928" i="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C719" i="1"/>
  <c r="H718" i="1"/>
  <c r="D718" i="1"/>
  <c r="C718" i="1"/>
  <c r="G718" i="1" s="1"/>
  <c r="D717" i="1"/>
  <c r="H717" i="1" s="1"/>
  <c r="C717" i="1"/>
  <c r="H716" i="1"/>
  <c r="D716" i="1"/>
  <c r="C716" i="1"/>
  <c r="G716" i="1" s="1"/>
  <c r="D715" i="1"/>
  <c r="H715" i="1" s="1"/>
  <c r="C715" i="1"/>
  <c r="H714" i="1"/>
  <c r="D714" i="1"/>
  <c r="C714" i="1"/>
  <c r="G714" i="1" s="1"/>
  <c r="D713" i="1"/>
  <c r="C713" i="1"/>
  <c r="H712" i="1"/>
  <c r="D712" i="1"/>
  <c r="C712" i="1"/>
  <c r="G712" i="1" s="1"/>
  <c r="D711" i="1"/>
  <c r="C711" i="1"/>
  <c r="D710" i="1"/>
  <c r="C710" i="1"/>
  <c r="D709" i="1"/>
  <c r="H709" i="1" s="1"/>
  <c r="C709" i="1"/>
  <c r="H708" i="1"/>
  <c r="D708" i="1"/>
  <c r="C708" i="1"/>
  <c r="G708" i="1" s="1"/>
  <c r="D707" i="1"/>
  <c r="H707" i="1" s="1"/>
  <c r="C707" i="1"/>
  <c r="H706" i="1"/>
  <c r="D706" i="1"/>
  <c r="C706" i="1"/>
  <c r="G706" i="1" s="1"/>
  <c r="D705" i="1"/>
  <c r="H705" i="1" s="1"/>
  <c r="C705" i="1"/>
  <c r="H704" i="1"/>
  <c r="D704" i="1"/>
  <c r="C704" i="1"/>
  <c r="G704" i="1" s="1"/>
  <c r="D703" i="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H672" i="1"/>
  <c r="D672" i="1"/>
  <c r="C672" i="1"/>
  <c r="G672" i="1" s="1"/>
  <c r="D671" i="1"/>
  <c r="H671" i="1" s="1"/>
  <c r="C671" i="1"/>
  <c r="D670" i="1"/>
  <c r="C670" i="1"/>
  <c r="D669" i="1"/>
  <c r="H669" i="1" s="1"/>
  <c r="C669" i="1"/>
  <c r="D668" i="1"/>
  <c r="C668" i="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D649" i="1"/>
  <c r="C649" i="1"/>
  <c r="H648" i="1"/>
  <c r="D648" i="1"/>
  <c r="C648" i="1"/>
  <c r="G648" i="1" s="1"/>
  <c r="D647" i="1"/>
  <c r="C647" i="1"/>
  <c r="H646" i="1"/>
  <c r="D646" i="1"/>
  <c r="C646" i="1"/>
  <c r="G646" i="1" s="1"/>
  <c r="D645" i="1"/>
  <c r="C645" i="1"/>
  <c r="D644" i="1"/>
  <c r="C644" i="1"/>
  <c r="D643" i="1"/>
  <c r="C643" i="1"/>
  <c r="D642" i="1"/>
  <c r="C642" i="1"/>
  <c r="D641" i="1"/>
  <c r="C641" i="1"/>
  <c r="C637" i="1"/>
  <c r="H632" i="1"/>
  <c r="D632" i="1"/>
  <c r="C632" i="1"/>
  <c r="G632" i="1" s="1"/>
  <c r="D631" i="1"/>
  <c r="H631" i="1" s="1"/>
  <c r="C631" i="1"/>
  <c r="D629" i="1"/>
  <c r="H628" i="1"/>
  <c r="D628" i="1"/>
  <c r="C628" i="1"/>
  <c r="G628" i="1" s="1"/>
  <c r="D627" i="1"/>
  <c r="H627" i="1" s="1"/>
  <c r="C627" i="1"/>
  <c r="H626" i="1"/>
  <c r="D626" i="1"/>
  <c r="C626" i="1"/>
  <c r="G626" i="1" s="1"/>
  <c r="D625" i="1"/>
  <c r="H625" i="1" s="1"/>
  <c r="C625" i="1"/>
  <c r="H624" i="1"/>
  <c r="D624" i="1"/>
  <c r="C624" i="1"/>
  <c r="G624" i="1" s="1"/>
  <c r="D623" i="1"/>
  <c r="H623" i="1" s="1"/>
  <c r="C623" i="1"/>
  <c r="H622" i="1"/>
  <c r="D622" i="1"/>
  <c r="C622" i="1"/>
  <c r="G622" i="1" s="1"/>
  <c r="D621" i="1"/>
  <c r="H621" i="1" s="1"/>
  <c r="C621" i="1"/>
  <c r="H620" i="1"/>
  <c r="D620" i="1"/>
  <c r="C620" i="1"/>
  <c r="G620" i="1" s="1"/>
  <c r="D619" i="1"/>
  <c r="H619" i="1" s="1"/>
  <c r="C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H587" i="1" s="1"/>
  <c r="C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H574" i="1"/>
  <c r="D574" i="1"/>
  <c r="C574" i="1"/>
  <c r="G574" i="1" s="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H523" i="1" s="1"/>
  <c r="C523" i="1"/>
  <c r="H522" i="1"/>
  <c r="D522" i="1"/>
  <c r="C522" i="1"/>
  <c r="G522" i="1" s="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H478" i="1"/>
  <c r="D478" i="1"/>
  <c r="C478" i="1"/>
  <c r="G478" i="1" s="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H415" i="1" s="1"/>
  <c r="C415" i="1"/>
  <c r="H414" i="1"/>
  <c r="D414" i="1"/>
  <c r="C414" i="1"/>
  <c r="G414" i="1" s="1"/>
  <c r="D413" i="1"/>
  <c r="C413" i="1"/>
  <c r="C412" i="1"/>
  <c r="C411" i="1"/>
  <c r="D406" i="1"/>
  <c r="C406" i="1"/>
  <c r="D405" i="1"/>
  <c r="C405" i="1"/>
  <c r="D404" i="1"/>
  <c r="H404" i="1" s="1"/>
  <c r="C404" i="1"/>
  <c r="G404" i="1" s="1"/>
  <c r="D402" i="1"/>
  <c r="D401" i="1"/>
  <c r="H401" i="1" s="1"/>
  <c r="C401" i="1"/>
  <c r="H400" i="1"/>
  <c r="D400" i="1"/>
  <c r="C400" i="1"/>
  <c r="G400" i="1" s="1"/>
  <c r="D399" i="1"/>
  <c r="H399" i="1" s="1"/>
  <c r="C399" i="1"/>
  <c r="H398" i="1"/>
  <c r="D398" i="1"/>
  <c r="C398" i="1"/>
  <c r="G398" i="1" s="1"/>
  <c r="D397" i="1"/>
  <c r="H397" i="1" s="1"/>
  <c r="C397" i="1"/>
  <c r="H396" i="1"/>
  <c r="D396" i="1"/>
  <c r="C396" i="1"/>
  <c r="G396" i="1" s="1"/>
  <c r="D395" i="1"/>
  <c r="H395" i="1" s="1"/>
  <c r="C395" i="1"/>
  <c r="H394" i="1"/>
  <c r="D394" i="1"/>
  <c r="C394" i="1"/>
  <c r="G394" i="1" s="1"/>
  <c r="D393" i="1"/>
  <c r="H393" i="1" s="1"/>
  <c r="C393" i="1"/>
  <c r="H392" i="1"/>
  <c r="D392" i="1"/>
  <c r="C392" i="1"/>
  <c r="G392" i="1" s="1"/>
  <c r="D391" i="1"/>
  <c r="H391" i="1" s="1"/>
  <c r="C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C379" i="1"/>
  <c r="D378" i="1"/>
  <c r="C378" i="1"/>
  <c r="D377" i="1"/>
  <c r="H377" i="1" s="1"/>
  <c r="C377" i="1"/>
  <c r="H376" i="1"/>
  <c r="D376" i="1"/>
  <c r="C376" i="1"/>
  <c r="G376" i="1" s="1"/>
  <c r="D375" i="1"/>
  <c r="H375" i="1" s="1"/>
  <c r="C375" i="1"/>
  <c r="H374" i="1"/>
  <c r="D374" i="1"/>
  <c r="C374" i="1"/>
  <c r="G374" i="1" s="1"/>
  <c r="D373" i="1"/>
  <c r="H373" i="1" s="1"/>
  <c r="C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C365" i="1"/>
  <c r="D364" i="1"/>
  <c r="C364" i="1"/>
  <c r="D363" i="1"/>
  <c r="H363" i="1" s="1"/>
  <c r="C363" i="1"/>
  <c r="H362" i="1"/>
  <c r="D362" i="1"/>
  <c r="C362" i="1"/>
  <c r="G362" i="1" s="1"/>
  <c r="D361" i="1"/>
  <c r="H361" i="1" s="1"/>
  <c r="C361" i="1"/>
  <c r="H360" i="1"/>
  <c r="D360" i="1"/>
  <c r="C360" i="1"/>
  <c r="G360" i="1" s="1"/>
  <c r="D359" i="1"/>
  <c r="H359" i="1" s="1"/>
  <c r="C359" i="1"/>
  <c r="D358" i="1"/>
  <c r="C358" i="1"/>
  <c r="D357" i="1"/>
  <c r="H357" i="1" s="1"/>
  <c r="C357" i="1"/>
  <c r="H356" i="1"/>
  <c r="D356" i="1"/>
  <c r="C356" i="1"/>
  <c r="G356" i="1" s="1"/>
  <c r="D355" i="1"/>
  <c r="H355" i="1" s="1"/>
  <c r="C355" i="1"/>
  <c r="H354" i="1"/>
  <c r="D354" i="1"/>
  <c r="C354" i="1"/>
  <c r="G354" i="1" s="1"/>
  <c r="D353" i="1"/>
  <c r="H353" i="1" s="1"/>
  <c r="C353" i="1"/>
  <c r="H352" i="1"/>
  <c r="D352" i="1"/>
  <c r="C352" i="1"/>
  <c r="G352" i="1" s="1"/>
  <c r="D351" i="1"/>
  <c r="H351" i="1" s="1"/>
  <c r="C351" i="1"/>
  <c r="H350" i="1"/>
  <c r="D350" i="1"/>
  <c r="C350" i="1"/>
  <c r="G350" i="1" s="1"/>
  <c r="D349" i="1"/>
  <c r="H349" i="1" s="1"/>
  <c r="C349" i="1"/>
  <c r="H348" i="1"/>
  <c r="D348" i="1"/>
  <c r="C348" i="1"/>
  <c r="G348" i="1" s="1"/>
  <c r="D347" i="1"/>
  <c r="H347" i="1" s="1"/>
  <c r="C347" i="1"/>
  <c r="H346" i="1"/>
  <c r="D346" i="1"/>
  <c r="C346" i="1"/>
  <c r="G346" i="1" s="1"/>
  <c r="D345" i="1"/>
  <c r="D344" i="1"/>
  <c r="H344" i="1" s="1"/>
  <c r="C344" i="1"/>
  <c r="H343" i="1"/>
  <c r="D343" i="1"/>
  <c r="C343" i="1"/>
  <c r="G343" i="1" s="1"/>
  <c r="D342" i="1"/>
  <c r="H342" i="1" s="1"/>
  <c r="C342" i="1"/>
  <c r="H341" i="1"/>
  <c r="D341" i="1"/>
  <c r="C341" i="1"/>
  <c r="G341" i="1" s="1"/>
  <c r="D340" i="1"/>
  <c r="C340" i="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D308" i="1"/>
  <c r="C308" i="1"/>
  <c r="D307" i="1"/>
  <c r="D306" i="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H294" i="1"/>
  <c r="D294" i="1"/>
  <c r="C294" i="1"/>
  <c r="G294" i="1" s="1"/>
  <c r="D293" i="1"/>
  <c r="D292" i="1"/>
  <c r="H292" i="1" s="1"/>
  <c r="C292" i="1"/>
  <c r="H291" i="1"/>
  <c r="D291" i="1"/>
  <c r="C291" i="1"/>
  <c r="G291" i="1" s="1"/>
  <c r="D290" i="1"/>
  <c r="C290" i="1"/>
  <c r="D289" i="1"/>
  <c r="H289" i="1" s="1"/>
  <c r="C289" i="1"/>
  <c r="D288" i="1"/>
  <c r="C288" i="1"/>
  <c r="H284" i="1"/>
  <c r="D284" i="1"/>
  <c r="C284" i="1"/>
  <c r="G284" i="1" s="1"/>
  <c r="D283" i="1"/>
  <c r="H283" i="1" s="1"/>
  <c r="C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H262" i="1"/>
  <c r="D262" i="1"/>
  <c r="C262" i="1"/>
  <c r="G262" i="1" s="1"/>
  <c r="D261" i="1"/>
  <c r="H261" i="1" s="1"/>
  <c r="C261" i="1"/>
  <c r="D260" i="1"/>
  <c r="H260" i="1" s="1"/>
  <c r="C260" i="1"/>
  <c r="D259" i="1"/>
  <c r="H259" i="1" s="1"/>
  <c r="C259" i="1"/>
  <c r="H258" i="1"/>
  <c r="D258" i="1"/>
  <c r="C258" i="1"/>
  <c r="G258" i="1" s="1"/>
  <c r="D257" i="1"/>
  <c r="H257" i="1" s="1"/>
  <c r="C257" i="1"/>
  <c r="H256" i="1"/>
  <c r="D256" i="1"/>
  <c r="C256" i="1"/>
  <c r="G256" i="1" s="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H248" i="1"/>
  <c r="D248" i="1"/>
  <c r="C248" i="1"/>
  <c r="G248" i="1" s="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H220" i="1"/>
  <c r="D220" i="1"/>
  <c r="C220" i="1"/>
  <c r="G220" i="1" s="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H210" i="1"/>
  <c r="D210" i="1"/>
  <c r="C210" i="1"/>
  <c r="G210" i="1" s="1"/>
  <c r="D209" i="1"/>
  <c r="C209" i="1"/>
  <c r="H208" i="1"/>
  <c r="D208" i="1"/>
  <c r="C208" i="1"/>
  <c r="G208" i="1" s="1"/>
  <c r="D207" i="1"/>
  <c r="C207" i="1"/>
  <c r="D206" i="1"/>
  <c r="C206" i="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D192" i="1"/>
  <c r="D191" i="1"/>
  <c r="C191" i="1"/>
  <c r="D190" i="1"/>
  <c r="C190" i="1"/>
  <c r="D189" i="1"/>
  <c r="C189" i="1"/>
  <c r="D188" i="1"/>
  <c r="C188" i="1"/>
  <c r="G188" i="1" s="1"/>
  <c r="D187" i="1"/>
  <c r="C187" i="1"/>
  <c r="D186" i="1"/>
  <c r="C186" i="1"/>
  <c r="G186" i="1" s="1"/>
  <c r="D185" i="1"/>
  <c r="H185" i="1" s="1"/>
  <c r="C185" i="1"/>
  <c r="D184" i="1"/>
  <c r="C184" i="1"/>
  <c r="D183" i="1"/>
  <c r="H183" i="1" s="1"/>
  <c r="C183" i="1"/>
  <c r="D182" i="1"/>
  <c r="C182" i="1"/>
  <c r="G182" i="1" s="1"/>
  <c r="D181" i="1"/>
  <c r="C181" i="1"/>
  <c r="D180" i="1"/>
  <c r="C180" i="1"/>
  <c r="G180" i="1" s="1"/>
  <c r="D179" i="1"/>
  <c r="C179" i="1"/>
  <c r="D178" i="1"/>
  <c r="C178" i="1"/>
  <c r="G178" i="1" s="1"/>
  <c r="D177" i="1"/>
  <c r="C177" i="1"/>
  <c r="H176" i="1"/>
  <c r="D176" i="1"/>
  <c r="C176" i="1"/>
  <c r="G176" i="1" s="1"/>
  <c r="D175" i="1"/>
  <c r="C175" i="1"/>
  <c r="D174" i="1"/>
  <c r="C174" i="1"/>
  <c r="D173" i="1"/>
  <c r="C173" i="1"/>
  <c r="D172" i="1"/>
  <c r="C172" i="1"/>
  <c r="D171" i="1"/>
  <c r="H171" i="1" s="1"/>
  <c r="C171" i="1"/>
  <c r="D170" i="1"/>
  <c r="C170" i="1"/>
  <c r="D169" i="1"/>
  <c r="C169" i="1"/>
  <c r="D168" i="1"/>
  <c r="C168" i="1"/>
  <c r="D167" i="1"/>
  <c r="H167" i="1" s="1"/>
  <c r="C167" i="1"/>
  <c r="D166" i="1"/>
  <c r="C166" i="1"/>
  <c r="D165" i="1"/>
  <c r="C165" i="1"/>
  <c r="H164" i="1"/>
  <c r="D164" i="1"/>
  <c r="C164" i="1"/>
  <c r="G164" i="1" s="1"/>
  <c r="D163" i="1"/>
  <c r="C163" i="1"/>
  <c r="D162" i="1"/>
  <c r="C162" i="1"/>
  <c r="G162" i="1" s="1"/>
  <c r="D161" i="1"/>
  <c r="C161" i="1"/>
  <c r="D160" i="1"/>
  <c r="C160" i="1"/>
  <c r="D158" i="1"/>
  <c r="C158" i="1"/>
  <c r="G158" i="1" s="1"/>
  <c r="D157" i="1"/>
  <c r="C157" i="1"/>
  <c r="D156" i="1"/>
  <c r="H156" i="1" s="1"/>
  <c r="C156" i="1"/>
  <c r="G156" i="1" s="1"/>
  <c r="C155" i="1"/>
  <c r="D154" i="1"/>
  <c r="C154" i="1"/>
  <c r="G154" i="1" s="1"/>
  <c r="D153" i="1"/>
  <c r="H153" i="1" s="1"/>
  <c r="C153" i="1"/>
  <c r="D152" i="1"/>
  <c r="C152" i="1"/>
  <c r="D151" i="1"/>
  <c r="H151" i="1" s="1"/>
  <c r="C151" i="1"/>
  <c r="G151" i="1" s="1"/>
  <c r="D150" i="1"/>
  <c r="C150" i="1"/>
  <c r="D149" i="1"/>
  <c r="C149"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H135" i="1"/>
  <c r="D135" i="1"/>
  <c r="C135" i="1"/>
  <c r="G135" i="1" s="1"/>
  <c r="D134" i="1"/>
  <c r="H134" i="1" s="1"/>
  <c r="C134" i="1"/>
  <c r="G134" i="1" s="1"/>
  <c r="D133" i="1"/>
  <c r="H133" i="1" s="1"/>
  <c r="C133" i="1"/>
  <c r="G133" i="1" s="1"/>
  <c r="D132" i="1"/>
  <c r="C132" i="1"/>
  <c r="D131" i="1"/>
  <c r="C131" i="1"/>
  <c r="D130" i="1"/>
  <c r="C130" i="1"/>
  <c r="D129" i="1"/>
  <c r="D128" i="1"/>
  <c r="H128" i="1" s="1"/>
  <c r="C128" i="1"/>
  <c r="G128" i="1" s="1"/>
  <c r="D127" i="1"/>
  <c r="H127" i="1" s="1"/>
  <c r="C127" i="1"/>
  <c r="G127" i="1" s="1"/>
  <c r="D126" i="1"/>
  <c r="H126" i="1" s="1"/>
  <c r="C126" i="1"/>
  <c r="D125" i="1"/>
  <c r="H125" i="1" s="1"/>
  <c r="C125" i="1"/>
  <c r="D124" i="1"/>
  <c r="H124" i="1" s="1"/>
  <c r="C124" i="1"/>
  <c r="D123" i="1"/>
  <c r="H123" i="1" s="1"/>
  <c r="C123" i="1"/>
  <c r="G123" i="1" s="1"/>
  <c r="D122" i="1"/>
  <c r="H122" i="1" s="1"/>
  <c r="C122" i="1"/>
  <c r="G122" i="1" s="1"/>
  <c r="D121" i="1"/>
  <c r="H121" i="1" s="1"/>
  <c r="C121" i="1"/>
  <c r="G121" i="1" s="1"/>
  <c r="D120" i="1"/>
  <c r="H120" i="1" s="1"/>
  <c r="C120" i="1"/>
  <c r="D119" i="1"/>
  <c r="H119" i="1" s="1"/>
  <c r="C119" i="1"/>
  <c r="G119" i="1" s="1"/>
  <c r="D118" i="1"/>
  <c r="H118" i="1" s="1"/>
  <c r="C118" i="1"/>
  <c r="G118" i="1" s="1"/>
  <c r="D117" i="1"/>
  <c r="H117" i="1" s="1"/>
  <c r="C117" i="1"/>
  <c r="G117" i="1" s="1"/>
  <c r="D116" i="1"/>
  <c r="H116" i="1" s="1"/>
  <c r="C116" i="1"/>
  <c r="G116" i="1" s="1"/>
  <c r="H115" i="1"/>
  <c r="D115" i="1"/>
  <c r="C115" i="1"/>
  <c r="G115" i="1" s="1"/>
  <c r="D114" i="1"/>
  <c r="H114" i="1" s="1"/>
  <c r="C114" i="1"/>
  <c r="G114" i="1" s="1"/>
  <c r="D113" i="1"/>
  <c r="C113" i="1"/>
  <c r="D112" i="1"/>
  <c r="H112" i="1" s="1"/>
  <c r="C112" i="1"/>
  <c r="G112" i="1" s="1"/>
  <c r="D111" i="1"/>
  <c r="H111" i="1" s="1"/>
  <c r="C111" i="1"/>
  <c r="G111" i="1" s="1"/>
  <c r="H110" i="1"/>
  <c r="D110" i="1"/>
  <c r="C110" i="1"/>
  <c r="G110" i="1" s="1"/>
  <c r="D109" i="1"/>
  <c r="H109" i="1" s="1"/>
  <c r="C109" i="1"/>
  <c r="G109" i="1" s="1"/>
  <c r="D108" i="1"/>
  <c r="C108" i="1"/>
  <c r="G108" i="1" s="1"/>
  <c r="D107" i="1"/>
  <c r="H107" i="1" s="1"/>
  <c r="C107" i="1"/>
  <c r="G107" i="1" s="1"/>
  <c r="D106" i="1"/>
  <c r="H106" i="1" s="1"/>
  <c r="C106" i="1"/>
  <c r="G106" i="1" s="1"/>
  <c r="D105" i="1"/>
  <c r="H105" i="1" s="1"/>
  <c r="C105" i="1"/>
  <c r="G105" i="1" s="1"/>
  <c r="D104" i="1"/>
  <c r="H104" i="1" s="1"/>
  <c r="C104" i="1"/>
  <c r="G104" i="1" s="1"/>
  <c r="D103" i="1"/>
  <c r="H103" i="1" s="1"/>
  <c r="C103" i="1"/>
  <c r="G103" i="1" s="1"/>
  <c r="D102" i="1"/>
  <c r="C102" i="1"/>
  <c r="G102" i="1" s="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C81" i="1"/>
  <c r="D80" i="1"/>
  <c r="H80" i="1" s="1"/>
  <c r="C80" i="1"/>
  <c r="G80" i="1" s="1"/>
  <c r="D79" i="1"/>
  <c r="C79" i="1"/>
  <c r="D78" i="1"/>
  <c r="C78" i="1"/>
  <c r="D77" i="1"/>
  <c r="H77" i="1" s="1"/>
  <c r="C77" i="1"/>
  <c r="G77" i="1" s="1"/>
  <c r="D76" i="1"/>
  <c r="H76" i="1" s="1"/>
  <c r="C76" i="1"/>
  <c r="G76" i="1" s="1"/>
  <c r="D75" i="1"/>
  <c r="H75" i="1" s="1"/>
  <c r="C75" i="1"/>
  <c r="G75" i="1" s="1"/>
  <c r="D74" i="1"/>
  <c r="H74" i="1" s="1"/>
  <c r="C74" i="1"/>
  <c r="G74" i="1" s="1"/>
  <c r="D73" i="1"/>
  <c r="H73" i="1" s="1"/>
  <c r="C73" i="1"/>
  <c r="G73" i="1" s="1"/>
  <c r="D72" i="1"/>
  <c r="H72" i="1" s="1"/>
  <c r="C72" i="1"/>
  <c r="G72" i="1" s="1"/>
  <c r="D71" i="1"/>
  <c r="C71" i="1"/>
  <c r="G71" i="1" s="1"/>
  <c r="D70" i="1"/>
  <c r="C70" i="1"/>
  <c r="G70" i="1" s="1"/>
  <c r="D69" i="1"/>
  <c r="H69" i="1" s="1"/>
  <c r="C69" i="1"/>
  <c r="G69" i="1" s="1"/>
  <c r="D68" i="1"/>
  <c r="H68" i="1" s="1"/>
  <c r="C68" i="1"/>
  <c r="G68" i="1" s="1"/>
  <c r="D67" i="1"/>
  <c r="H67" i="1" s="1"/>
  <c r="C67" i="1"/>
  <c r="G67" i="1" s="1"/>
  <c r="D66" i="1"/>
  <c r="H66" i="1" s="1"/>
  <c r="C66" i="1"/>
  <c r="D65" i="1"/>
  <c r="C65" i="1"/>
  <c r="D64" i="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E26" i="9" l="1"/>
  <c r="B26" i="9" s="1"/>
  <c r="G1229" i="1"/>
  <c r="F250" i="5"/>
  <c r="E245" i="5"/>
  <c r="D1222" i="1" s="1"/>
  <c r="H1222" i="1" s="1"/>
  <c r="G406" i="1"/>
  <c r="D411" i="1"/>
  <c r="H411" i="1" s="1"/>
  <c r="H1454" i="1"/>
  <c r="C1436" i="1"/>
  <c r="H1436" i="1" s="1"/>
  <c r="C1453" i="1"/>
  <c r="H1453" i="1" s="1"/>
  <c r="H1229" i="1"/>
  <c r="H379" i="1"/>
  <c r="C306" i="1"/>
  <c r="C307" i="1"/>
  <c r="H307" i="1" s="1"/>
  <c r="E41" i="9"/>
  <c r="B41" i="9" s="1"/>
  <c r="E39" i="9"/>
  <c r="B39" i="9" s="1"/>
  <c r="H113" i="1"/>
  <c r="E37" i="9"/>
  <c r="B37" i="9" s="1"/>
  <c r="E29" i="9"/>
  <c r="B29" i="9" s="1"/>
  <c r="C1142" i="1"/>
  <c r="G1142" i="1" s="1"/>
  <c r="H1142" i="1"/>
  <c r="E288" i="9"/>
  <c r="B288" i="9" s="1"/>
  <c r="E280" i="9"/>
  <c r="B280" i="9" s="1"/>
  <c r="H1264" i="1"/>
  <c r="G1263" i="1"/>
  <c r="H1263" i="1"/>
  <c r="H1274" i="1"/>
  <c r="H1266" i="1"/>
  <c r="G1240" i="1"/>
  <c r="G1243" i="1"/>
  <c r="G1244" i="1"/>
  <c r="H1244" i="1"/>
  <c r="H1240" i="1"/>
  <c r="G1235" i="1"/>
  <c r="G1236" i="1"/>
  <c r="G1237" i="1"/>
  <c r="G1234" i="1"/>
  <c r="G1233" i="1"/>
  <c r="G1232" i="1"/>
  <c r="H1235" i="1"/>
  <c r="H1236" i="1"/>
  <c r="H1237" i="1"/>
  <c r="H1231" i="1"/>
  <c r="H1233" i="1"/>
  <c r="G1227" i="1"/>
  <c r="G1230" i="1"/>
  <c r="G1222" i="1"/>
  <c r="G1223" i="1"/>
  <c r="G1225" i="1"/>
  <c r="E279" i="9"/>
  <c r="B279" i="9" s="1"/>
  <c r="H1226" i="1"/>
  <c r="E281" i="9"/>
  <c r="B281" i="9" s="1"/>
  <c r="H1225" i="1"/>
  <c r="H1223" i="1"/>
  <c r="H1224" i="1"/>
  <c r="F239" i="5"/>
  <c r="H1216" i="1"/>
  <c r="H1217" i="1"/>
  <c r="D238" i="5"/>
  <c r="G1213" i="1"/>
  <c r="G1211" i="1"/>
  <c r="G1212" i="1"/>
  <c r="H1213" i="1"/>
  <c r="H1211" i="1"/>
  <c r="H1212" i="1"/>
  <c r="G1166" i="1"/>
  <c r="G1165" i="1"/>
  <c r="H1165" i="1"/>
  <c r="G1157" i="1"/>
  <c r="G1160" i="1"/>
  <c r="G1156" i="1"/>
  <c r="H1154" i="1"/>
  <c r="H1156" i="1"/>
  <c r="G1154" i="1"/>
  <c r="G1050" i="1"/>
  <c r="G1034" i="1"/>
  <c r="G1035" i="1"/>
  <c r="G1030" i="1"/>
  <c r="G1033" i="1"/>
  <c r="G1031" i="1"/>
  <c r="G1023" i="1"/>
  <c r="F35" i="5"/>
  <c r="G999" i="1"/>
  <c r="G997" i="1"/>
  <c r="E7" i="5"/>
  <c r="F19" i="5"/>
  <c r="G989" i="1"/>
  <c r="G1149" i="1"/>
  <c r="G1148" i="1"/>
  <c r="F170" i="5"/>
  <c r="H1148" i="1"/>
  <c r="H1151" i="1"/>
  <c r="G1141" i="1"/>
  <c r="G1137" i="1"/>
  <c r="E287" i="9"/>
  <c r="B287" i="9" s="1"/>
  <c r="G1062" i="1"/>
  <c r="G1056" i="1"/>
  <c r="G1064" i="1"/>
  <c r="H1054" i="1"/>
  <c r="H1047" i="1"/>
  <c r="H1048" i="1"/>
  <c r="H1050" i="1"/>
  <c r="D69" i="5"/>
  <c r="C1047" i="1" s="1"/>
  <c r="G1047" i="1" s="1"/>
  <c r="H1033" i="1"/>
  <c r="H1030" i="1"/>
  <c r="H1031" i="1"/>
  <c r="H1006" i="1"/>
  <c r="H1013" i="1"/>
  <c r="H1014" i="1"/>
  <c r="H1003" i="1"/>
  <c r="H999" i="1"/>
  <c r="H997" i="1"/>
  <c r="H998" i="1"/>
  <c r="D12" i="5"/>
  <c r="C990" i="1" s="1"/>
  <c r="H996" i="1"/>
  <c r="H990" i="1"/>
  <c r="H993" i="1"/>
  <c r="H991" i="1"/>
  <c r="H989" i="1"/>
  <c r="H986" i="1"/>
  <c r="H988" i="1"/>
  <c r="H1576" i="1"/>
  <c r="G1577" i="1"/>
  <c r="H1510" i="1"/>
  <c r="H1504" i="1"/>
  <c r="G1503" i="1"/>
  <c r="G1501" i="1"/>
  <c r="H1502" i="1"/>
  <c r="G1499" i="1"/>
  <c r="H1500" i="1"/>
  <c r="H1482" i="1"/>
  <c r="H1492" i="1"/>
  <c r="G1491" i="1"/>
  <c r="H1486" i="1"/>
  <c r="G1485" i="1"/>
  <c r="G1481" i="1"/>
  <c r="G1483" i="1"/>
  <c r="H1484" i="1"/>
  <c r="G1412" i="1"/>
  <c r="G1414" i="1"/>
  <c r="E141" i="6"/>
  <c r="F114" i="6"/>
  <c r="F118" i="6"/>
  <c r="H1414" i="1"/>
  <c r="H1408" i="1"/>
  <c r="H1412" i="1"/>
  <c r="G710" i="1"/>
  <c r="G670" i="1"/>
  <c r="G668" i="1"/>
  <c r="F216" i="9"/>
  <c r="G644" i="1"/>
  <c r="G642" i="1"/>
  <c r="F652" i="4"/>
  <c r="G378" i="1"/>
  <c r="G358" i="1"/>
  <c r="G364" i="1"/>
  <c r="F418" i="4"/>
  <c r="G289" i="1"/>
  <c r="G412" i="1"/>
  <c r="F643" i="4"/>
  <c r="E644" i="4"/>
  <c r="D638" i="1" s="1"/>
  <c r="G260" i="1"/>
  <c r="G206" i="1"/>
  <c r="G190" i="1"/>
  <c r="G184" i="1"/>
  <c r="F188" i="4"/>
  <c r="E163" i="4"/>
  <c r="D159" i="1" s="1"/>
  <c r="F177" i="4"/>
  <c r="G174" i="1"/>
  <c r="G172" i="1"/>
  <c r="G170" i="1"/>
  <c r="G168" i="1"/>
  <c r="F169" i="4"/>
  <c r="G166" i="1"/>
  <c r="F164" i="4"/>
  <c r="G160" i="1"/>
  <c r="D155" i="1"/>
  <c r="G155" i="1"/>
  <c r="F159" i="4"/>
  <c r="G153" i="1"/>
  <c r="G152" i="1"/>
  <c r="G149" i="1"/>
  <c r="G150" i="1"/>
  <c r="G306" i="1"/>
  <c r="G308" i="1"/>
  <c r="G132" i="1"/>
  <c r="G130" i="1"/>
  <c r="G131" i="1"/>
  <c r="F134" i="4"/>
  <c r="G126" i="1"/>
  <c r="G120" i="1"/>
  <c r="G124" i="1"/>
  <c r="G125" i="1"/>
  <c r="G113" i="1"/>
  <c r="G78" i="1"/>
  <c r="G79" i="1"/>
  <c r="G81" i="1"/>
  <c r="F82" i="4"/>
  <c r="G64" i="1"/>
  <c r="G66" i="1"/>
  <c r="E6" i="4"/>
  <c r="D2" i="1" s="1"/>
  <c r="F68" i="4"/>
  <c r="G65" i="1"/>
  <c r="E283" i="9"/>
  <c r="B283" i="9" s="1"/>
  <c r="H719" i="1"/>
  <c r="E42" i="9"/>
  <c r="B42" i="9" s="1"/>
  <c r="H713" i="1"/>
  <c r="H711" i="1"/>
  <c r="H710" i="1"/>
  <c r="H703" i="1"/>
  <c r="H688" i="1"/>
  <c r="H670" i="1"/>
  <c r="E30" i="9"/>
  <c r="B30" i="9" s="1"/>
  <c r="H668" i="1"/>
  <c r="H649" i="1"/>
  <c r="H647" i="1"/>
  <c r="H644" i="1"/>
  <c r="H643" i="1"/>
  <c r="H645" i="1"/>
  <c r="H642" i="1"/>
  <c r="H641" i="1"/>
  <c r="H406" i="1"/>
  <c r="H405" i="1"/>
  <c r="H378" i="1"/>
  <c r="H364" i="1"/>
  <c r="H365" i="1"/>
  <c r="H358" i="1"/>
  <c r="H308" i="1"/>
  <c r="H306" i="1"/>
  <c r="H290" i="1"/>
  <c r="H413" i="1"/>
  <c r="H288" i="1"/>
  <c r="D644" i="4"/>
  <c r="H412" i="1"/>
  <c r="H637" i="1"/>
  <c r="E273" i="9"/>
  <c r="B273" i="9" s="1"/>
  <c r="H209" i="1"/>
  <c r="D196" i="4"/>
  <c r="H206" i="1"/>
  <c r="H207" i="1"/>
  <c r="H191" i="1"/>
  <c r="H190" i="1"/>
  <c r="H189" i="1"/>
  <c r="H188" i="1"/>
  <c r="H187" i="1"/>
  <c r="H184" i="1"/>
  <c r="H186" i="1"/>
  <c r="H182" i="1"/>
  <c r="H181" i="1"/>
  <c r="H180" i="1"/>
  <c r="H179" i="1"/>
  <c r="H178" i="1"/>
  <c r="H177" i="1"/>
  <c r="H175" i="1"/>
  <c r="H174" i="1"/>
  <c r="H173" i="1"/>
  <c r="H172" i="1"/>
  <c r="H170" i="1"/>
  <c r="H169" i="1"/>
  <c r="H168" i="1"/>
  <c r="H166" i="1"/>
  <c r="H165" i="1"/>
  <c r="H163" i="1"/>
  <c r="E40" i="9"/>
  <c r="B40" i="9" s="1"/>
  <c r="H162" i="1"/>
  <c r="H160" i="1"/>
  <c r="H161" i="1"/>
  <c r="D163" i="4"/>
  <c r="H158" i="1"/>
  <c r="D152" i="4"/>
  <c r="C148" i="1" s="1"/>
  <c r="G148" i="1" s="1"/>
  <c r="H154" i="1"/>
  <c r="H155" i="1"/>
  <c r="H152" i="1"/>
  <c r="H148" i="1"/>
  <c r="H149" i="1"/>
  <c r="H150" i="1"/>
  <c r="H78" i="1"/>
  <c r="H79" i="1"/>
  <c r="H81" i="1"/>
  <c r="H132" i="1"/>
  <c r="H130" i="1"/>
  <c r="H131" i="1"/>
  <c r="D133" i="4"/>
  <c r="H102" i="1"/>
  <c r="H108" i="1"/>
  <c r="H70" i="1"/>
  <c r="H71" i="1"/>
  <c r="H64" i="1"/>
  <c r="H65" i="1"/>
  <c r="D50" i="4"/>
  <c r="F214" i="9"/>
  <c r="B214" i="9" s="1"/>
  <c r="G157" i="1"/>
  <c r="H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39" i="1"/>
  <c r="G340" i="1"/>
  <c r="H340" i="1"/>
  <c r="G342" i="1"/>
  <c r="G344"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3"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0" i="1"/>
  <c r="G992" i="1"/>
  <c r="G994" i="1"/>
  <c r="G996" i="1"/>
  <c r="G998" i="1"/>
  <c r="G1000" i="1"/>
  <c r="G1002" i="1"/>
  <c r="G1004" i="1"/>
  <c r="G1006" i="1"/>
  <c r="G1299" i="1"/>
  <c r="G1305" i="1"/>
  <c r="H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8"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J1455" i="1"/>
  <c r="H1455" i="1"/>
  <c r="G1455" i="1"/>
  <c r="J1456" i="1"/>
  <c r="H1456" i="1"/>
  <c r="G1456" i="1"/>
  <c r="J1457" i="1"/>
  <c r="H1457" i="1"/>
  <c r="G1457" i="1"/>
  <c r="J1458" i="1"/>
  <c r="H1458" i="1"/>
  <c r="G1458" i="1"/>
  <c r="J1459" i="1"/>
  <c r="H1459" i="1"/>
  <c r="G1459" i="1"/>
  <c r="J1460" i="1"/>
  <c r="H1460" i="1"/>
  <c r="G1460" i="1"/>
  <c r="G1461" i="1"/>
  <c r="G1470" i="1"/>
  <c r="J1476" i="1"/>
  <c r="H1476" i="1"/>
  <c r="G1476" i="1"/>
  <c r="I1476" i="1" s="1"/>
  <c r="J1477" i="1"/>
  <c r="H1477" i="1"/>
  <c r="G1477" i="1"/>
  <c r="J1478" i="1"/>
  <c r="H1478" i="1"/>
  <c r="G1478" i="1"/>
  <c r="I1478" i="1" s="1"/>
  <c r="J1479" i="1"/>
  <c r="H1479" i="1"/>
  <c r="G1479" i="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G1445" i="1"/>
  <c r="D7" i="4"/>
  <c r="F351" i="4"/>
  <c r="D350" i="4"/>
  <c r="G289" i="9"/>
  <c r="E289" i="9" s="1"/>
  <c r="B289" i="9" s="1"/>
  <c r="F177" i="5"/>
  <c r="D176" i="5"/>
  <c r="D42" i="8"/>
  <c r="G20" i="9"/>
  <c r="F299" i="4"/>
  <c r="D298" i="4"/>
  <c r="E408" i="4"/>
  <c r="D403" i="1" s="1"/>
  <c r="F420" i="4"/>
  <c r="D635" i="4"/>
  <c r="D636" i="4"/>
  <c r="F528" i="4"/>
  <c r="E636" i="4"/>
  <c r="D630" i="1" s="1"/>
  <c r="F83" i="4"/>
  <c r="F107" i="4"/>
  <c r="F125" i="4"/>
  <c r="F153" i="4"/>
  <c r="F197" i="4"/>
  <c r="F225" i="4"/>
  <c r="F253" i="4"/>
  <c r="F300" i="4"/>
  <c r="F312" i="4"/>
  <c r="F352" i="4"/>
  <c r="F364" i="4"/>
  <c r="F416" i="4"/>
  <c r="F421" i="4"/>
  <c r="F473" i="4"/>
  <c r="F485" i="4"/>
  <c r="F529" i="4"/>
  <c r="F581" i="4"/>
  <c r="F603" i="4"/>
  <c r="F13" i="5"/>
  <c r="F69" i="5"/>
  <c r="F79" i="5"/>
  <c r="F119" i="5"/>
  <c r="F135" i="5"/>
  <c r="F149" i="5"/>
  <c r="F180" i="5"/>
  <c r="E291" i="9"/>
  <c r="B291" i="9" s="1"/>
  <c r="F190" i="5"/>
  <c r="E292" i="9"/>
  <c r="B292" i="9" s="1"/>
  <c r="F206" i="5"/>
  <c r="F246" i="5"/>
  <c r="F5" i="6"/>
  <c r="F115" i="6"/>
  <c r="D141" i="6"/>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94" i="9"/>
  <c r="E194" i="9" s="1"/>
  <c r="B194" i="9" s="1"/>
  <c r="G192" i="9"/>
  <c r="E192" i="9" s="1"/>
  <c r="B192"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193" i="9"/>
  <c r="E193" i="9" s="1"/>
  <c r="B193" i="9" s="1"/>
  <c r="L191" i="9"/>
  <c r="F191" i="9" s="1"/>
  <c r="G165" i="9"/>
  <c r="E165" i="9" s="1"/>
  <c r="B165" i="9" s="1"/>
  <c r="H164" i="9"/>
  <c r="I10" i="9"/>
  <c r="F417" i="4"/>
  <c r="E87" i="5"/>
  <c r="D1065" i="1" s="1"/>
  <c r="H1065" i="1" s="1"/>
  <c r="E286" i="9"/>
  <c r="B286" i="9" s="1"/>
  <c r="F88" i="5"/>
  <c r="D146" i="5"/>
  <c r="E176" i="5"/>
  <c r="G297" i="9"/>
  <c r="E297" i="9" s="1"/>
  <c r="B216" i="9"/>
  <c r="B218" i="9"/>
  <c r="B220" i="9"/>
  <c r="B222" i="9"/>
  <c r="B226" i="9"/>
  <c r="B228" i="9"/>
  <c r="B230" i="9"/>
  <c r="B232" i="9"/>
  <c r="B234" i="9"/>
  <c r="B236" i="9"/>
  <c r="B238" i="9"/>
  <c r="B240" i="9"/>
  <c r="B242" i="9"/>
  <c r="B244" i="9"/>
  <c r="B246" i="9"/>
  <c r="B248" i="9"/>
  <c r="B250" i="9"/>
  <c r="B252" i="9"/>
  <c r="B254" i="9"/>
  <c r="B256" i="9"/>
  <c r="B258" i="9"/>
  <c r="B260" i="9"/>
  <c r="B262" i="9"/>
  <c r="B264" i="9"/>
  <c r="B266" i="9"/>
  <c r="B268" i="9"/>
  <c r="B270" i="9"/>
  <c r="F245" i="5" l="1"/>
  <c r="E237" i="5"/>
  <c r="I23" i="3" s="1"/>
  <c r="G411" i="1"/>
  <c r="I1459" i="1"/>
  <c r="I1457" i="1"/>
  <c r="I1455" i="1"/>
  <c r="G1436" i="1"/>
  <c r="G1453" i="1"/>
  <c r="G299" i="9"/>
  <c r="E299" i="9" s="1"/>
  <c r="B299" i="9" s="1"/>
  <c r="F152" i="4"/>
  <c r="H20" i="9"/>
  <c r="E20" i="9" s="1"/>
  <c r="D151" i="4"/>
  <c r="H17" i="3" s="1"/>
  <c r="D1214" i="1"/>
  <c r="D237" i="5"/>
  <c r="D175" i="5" s="1"/>
  <c r="C1215" i="1"/>
  <c r="F238" i="5"/>
  <c r="I20" i="3"/>
  <c r="D985" i="1"/>
  <c r="D7" i="5"/>
  <c r="F7" i="5" s="1"/>
  <c r="F12" i="5"/>
  <c r="E412" i="4"/>
  <c r="D407" i="1" s="1"/>
  <c r="I28" i="3"/>
  <c r="D1435" i="1"/>
  <c r="E151" i="4"/>
  <c r="I16" i="3"/>
  <c r="F644" i="4"/>
  <c r="C638" i="1"/>
  <c r="F196" i="4"/>
  <c r="C192" i="1"/>
  <c r="F163" i="4"/>
  <c r="C159" i="1"/>
  <c r="F133" i="4"/>
  <c r="C129" i="1"/>
  <c r="F50" i="4"/>
  <c r="C46" i="1"/>
  <c r="E175" i="5"/>
  <c r="D1152" i="1" s="1"/>
  <c r="I22" i="3"/>
  <c r="D1153" i="1"/>
  <c r="E164" i="9"/>
  <c r="B164" i="9" s="1"/>
  <c r="F212" i="9"/>
  <c r="E68" i="5"/>
  <c r="F636" i="4"/>
  <c r="C630" i="1"/>
  <c r="D407" i="4"/>
  <c r="F298" i="4"/>
  <c r="C293" i="1"/>
  <c r="D289" i="4"/>
  <c r="K1432" i="9"/>
  <c r="G295" i="9"/>
  <c r="E295" i="9" s="1"/>
  <c r="B295" i="9" s="1"/>
  <c r="I34" i="3"/>
  <c r="C1517" i="1"/>
  <c r="F176" i="5"/>
  <c r="H22" i="3"/>
  <c r="C1153" i="1"/>
  <c r="D408" i="4"/>
  <c r="F350" i="4"/>
  <c r="C345" i="1"/>
  <c r="I17" i="3"/>
  <c r="B297" i="9"/>
  <c r="E296" i="9"/>
  <c r="I10" i="3" s="1"/>
  <c r="F146" i="5"/>
  <c r="C1124" i="1"/>
  <c r="B191" i="9"/>
  <c r="F141" i="6"/>
  <c r="H28" i="3"/>
  <c r="C1435" i="1"/>
  <c r="D68" i="5"/>
  <c r="F635" i="4"/>
  <c r="C629" i="1"/>
  <c r="G294" i="9"/>
  <c r="E294" i="9" s="1"/>
  <c r="D6" i="4"/>
  <c r="F7" i="4"/>
  <c r="C3" i="1"/>
  <c r="I1473" i="1"/>
  <c r="I1471" i="1"/>
  <c r="I1468" i="1"/>
  <c r="I1466" i="1"/>
  <c r="I1464" i="1"/>
  <c r="I1462" i="1"/>
  <c r="E639" i="4"/>
  <c r="I1479" i="1"/>
  <c r="I1477" i="1"/>
  <c r="I1460" i="1"/>
  <c r="I1458" i="1"/>
  <c r="I1456" i="1"/>
  <c r="I1451" i="1"/>
  <c r="I1449" i="1"/>
  <c r="I1447" i="1"/>
  <c r="G1065" i="1"/>
  <c r="E298" i="9" l="1"/>
  <c r="C147" i="1"/>
  <c r="F151" i="4"/>
  <c r="F237" i="5"/>
  <c r="H23" i="3"/>
  <c r="C1214" i="1"/>
  <c r="G1215" i="1"/>
  <c r="H1215" i="1"/>
  <c r="D6" i="5"/>
  <c r="G276" i="9" s="1"/>
  <c r="H20" i="3"/>
  <c r="C985" i="1"/>
  <c r="H985" i="1" s="1"/>
  <c r="D147" i="1"/>
  <c r="H147" i="1" s="1"/>
  <c r="E289" i="4"/>
  <c r="E413" i="4" s="1"/>
  <c r="G638" i="1"/>
  <c r="H638" i="1"/>
  <c r="G192" i="1"/>
  <c r="H192" i="1"/>
  <c r="H159" i="1"/>
  <c r="G159" i="1"/>
  <c r="G129" i="1"/>
  <c r="H129" i="1"/>
  <c r="G46" i="1"/>
  <c r="H46" i="1"/>
  <c r="G3" i="1"/>
  <c r="H3" i="1"/>
  <c r="D290" i="4"/>
  <c r="D412" i="4"/>
  <c r="F6" i="4"/>
  <c r="H16" i="3"/>
  <c r="C2" i="1"/>
  <c r="B20" i="9"/>
  <c r="E19" i="9"/>
  <c r="G1435" i="1"/>
  <c r="H1435" i="1"/>
  <c r="H9" i="3"/>
  <c r="H1124" i="1"/>
  <c r="G1124" i="1"/>
  <c r="E291" i="4"/>
  <c r="D287" i="1" s="1"/>
  <c r="H1153" i="1"/>
  <c r="G1153" i="1"/>
  <c r="H1517" i="1"/>
  <c r="G1517" i="1"/>
  <c r="H11" i="3"/>
  <c r="G293" i="1"/>
  <c r="H293" i="1"/>
  <c r="F407" i="4"/>
  <c r="C402" i="1"/>
  <c r="B212" i="9"/>
  <c r="D633" i="1"/>
  <c r="B294" i="9"/>
  <c r="E293" i="9"/>
  <c r="G629" i="1"/>
  <c r="H629" i="1"/>
  <c r="F68" i="5"/>
  <c r="H21" i="3"/>
  <c r="C1046" i="1"/>
  <c r="G345" i="1"/>
  <c r="H345" i="1"/>
  <c r="F408" i="4"/>
  <c r="C403" i="1"/>
  <c r="F175" i="5"/>
  <c r="C1152" i="1"/>
  <c r="D413" i="4"/>
  <c r="D291" i="4"/>
  <c r="C285" i="1"/>
  <c r="G630" i="1"/>
  <c r="H630" i="1"/>
  <c r="G985" i="1"/>
  <c r="I21" i="3"/>
  <c r="D1046" i="1"/>
  <c r="E6" i="5"/>
  <c r="F6" i="5" s="1"/>
  <c r="G1214" i="1" l="1"/>
  <c r="H1214" i="1"/>
  <c r="C984" i="1"/>
  <c r="G147" i="1"/>
  <c r="D285" i="1"/>
  <c r="G285" i="1" s="1"/>
  <c r="F289" i="4"/>
  <c r="E290" i="4"/>
  <c r="D286" i="1" s="1"/>
  <c r="H276" i="9"/>
  <c r="D984" i="1"/>
  <c r="H8" i="3" s="1"/>
  <c r="F291" i="4"/>
  <c r="C287" i="1"/>
  <c r="H1152" i="1"/>
  <c r="G1152" i="1"/>
  <c r="G403" i="1"/>
  <c r="H403" i="1"/>
  <c r="H1046" i="1"/>
  <c r="G1046" i="1"/>
  <c r="E640" i="4"/>
  <c r="E415" i="4"/>
  <c r="D410" i="1" s="1"/>
  <c r="D408" i="1"/>
  <c r="E414" i="4"/>
  <c r="D409" i="1" s="1"/>
  <c r="K3" i="9"/>
  <c r="I9" i="3"/>
  <c r="D639" i="4"/>
  <c r="D414" i="4"/>
  <c r="F412" i="4"/>
  <c r="C407" i="1"/>
  <c r="E276" i="9"/>
  <c r="D640" i="4"/>
  <c r="D415" i="4"/>
  <c r="F413" i="4"/>
  <c r="C408" i="1"/>
  <c r="G402" i="1"/>
  <c r="H402" i="1"/>
  <c r="N3" i="9"/>
  <c r="I11" i="3"/>
  <c r="G2" i="1"/>
  <c r="H2" i="1"/>
  <c r="F290" i="4"/>
  <c r="C286" i="1"/>
  <c r="G282" i="9"/>
  <c r="E282" i="9" s="1"/>
  <c r="B282" i="9" s="1"/>
  <c r="G984" i="1" l="1"/>
  <c r="H285" i="1"/>
  <c r="M3" i="9"/>
  <c r="G408" i="1"/>
  <c r="H408" i="1"/>
  <c r="F415" i="4"/>
  <c r="C410" i="1"/>
  <c r="B276" i="9"/>
  <c r="E275" i="9"/>
  <c r="I8" i="3" s="1"/>
  <c r="G407" i="1"/>
  <c r="H407" i="1"/>
  <c r="F414" i="4"/>
  <c r="C409" i="1"/>
  <c r="G287" i="1"/>
  <c r="H287" i="1"/>
  <c r="G286" i="1"/>
  <c r="H286" i="1"/>
  <c r="D642" i="4"/>
  <c r="F640" i="4"/>
  <c r="C634" i="1"/>
  <c r="H984" i="1"/>
  <c r="D641" i="4"/>
  <c r="F639" i="4"/>
  <c r="C633" i="1"/>
  <c r="E642" i="4"/>
  <c r="D634" i="1"/>
  <c r="E641" i="4"/>
  <c r="E645" i="4" l="1"/>
  <c r="D635" i="1"/>
  <c r="E646" i="4"/>
  <c r="D636" i="1"/>
  <c r="G633" i="1"/>
  <c r="H633" i="1"/>
  <c r="D645" i="4"/>
  <c r="F641" i="4"/>
  <c r="C635" i="1"/>
  <c r="G634" i="1"/>
  <c r="H634" i="1"/>
  <c r="D646" i="4"/>
  <c r="F642" i="4"/>
  <c r="C636" i="1"/>
  <c r="G409" i="1"/>
  <c r="H409" i="1"/>
  <c r="G410" i="1"/>
  <c r="H410" i="1"/>
  <c r="G635" i="1" l="1"/>
  <c r="H635" i="1"/>
  <c r="F645" i="4"/>
  <c r="H18" i="3"/>
  <c r="C639" i="1"/>
  <c r="I19" i="3"/>
  <c r="D640" i="1"/>
  <c r="I18" i="3"/>
  <c r="D639" i="1"/>
  <c r="G636" i="1"/>
  <c r="H636" i="1"/>
  <c r="F646" i="4"/>
  <c r="H19" i="3"/>
  <c r="C640" i="1"/>
  <c r="H7" i="3" l="1"/>
  <c r="J3" i="9" s="1"/>
  <c r="G640" i="1"/>
  <c r="H640" i="1"/>
  <c r="G639" i="1"/>
  <c r="H639" i="1"/>
  <c r="I7" i="3" l="1"/>
  <c r="M272" i="9"/>
  <c r="L272" i="9"/>
  <c r="H18" i="9"/>
  <c r="G18" i="9"/>
  <c r="K13" i="9"/>
  <c r="J12" i="9"/>
  <c r="I11" i="9"/>
  <c r="K9" i="9"/>
  <c r="J8" i="9"/>
  <c r="I7" i="9"/>
  <c r="J13" i="9"/>
  <c r="I12" i="9"/>
  <c r="K10" i="9"/>
  <c r="J9" i="9"/>
  <c r="I8" i="9"/>
  <c r="K6" i="9"/>
  <c r="J5" i="9"/>
  <c r="H17" i="9"/>
  <c r="H16" i="9"/>
  <c r="G15" i="9"/>
  <c r="G17" i="9"/>
  <c r="G16" i="9"/>
  <c r="H15" i="9"/>
  <c r="K5" i="9"/>
  <c r="J17" i="9"/>
  <c r="M16" i="9"/>
  <c r="L15" i="9"/>
  <c r="L16" i="9"/>
  <c r="F16" i="9" s="1"/>
  <c r="M15" i="9"/>
  <c r="I5" i="9"/>
  <c r="I13" i="9"/>
  <c r="E13" i="9" s="1"/>
  <c r="B13" i="9" s="1"/>
  <c r="K11" i="9"/>
  <c r="J10" i="9"/>
  <c r="E10" i="9" s="1"/>
  <c r="B10" i="9" s="1"/>
  <c r="I9" i="9"/>
  <c r="E9" i="9" s="1"/>
  <c r="B9" i="9" s="1"/>
  <c r="K7" i="9"/>
  <c r="J6" i="9"/>
  <c r="K12" i="9"/>
  <c r="J11" i="9"/>
  <c r="K8" i="9"/>
  <c r="J7" i="9"/>
  <c r="I6" i="9"/>
  <c r="I17" i="9"/>
  <c r="E6" i="9" l="1"/>
  <c r="B6" i="9" s="1"/>
  <c r="E5" i="9"/>
  <c r="E16" i="9"/>
  <c r="B16" i="9" s="1"/>
  <c r="E18" i="9"/>
  <c r="B18" i="9" s="1"/>
  <c r="F272" i="9"/>
  <c r="F19" i="9" s="1"/>
  <c r="B5" i="9"/>
  <c r="E15" i="9"/>
  <c r="E12" i="9"/>
  <c r="B12" i="9" s="1"/>
  <c r="E7" i="9"/>
  <c r="B7" i="9" s="1"/>
  <c r="F15" i="9"/>
  <c r="F14" i="9" s="1"/>
  <c r="E17" i="9"/>
  <c r="B17" i="9" s="1"/>
  <c r="E8" i="9"/>
  <c r="B8" i="9" s="1"/>
  <c r="E11" i="9"/>
  <c r="B11" i="9" s="1"/>
  <c r="B272" i="9" l="1"/>
  <c r="B15" i="9"/>
  <c r="E14" i="9"/>
  <c r="E4" i="9"/>
  <c r="F3" i="9"/>
  <c r="E3" i="9" l="1"/>
</calcChain>
</file>

<file path=xl/sharedStrings.xml><?xml version="1.0" encoding="utf-8"?>
<sst xmlns="http://schemas.openxmlformats.org/spreadsheetml/2006/main" count="4314" uniqueCount="3394">
  <si>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</si>
  <si>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</si>
  <si>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</si>
  <si>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</si>
  <si>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</si>
  <si>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</si>
  <si>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</si>
  <si>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</si>
  <si>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</si>
  <si>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</si>
  <si>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</si>
  <si>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</si>
  <si>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</si>
  <si>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</si>
  <si>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</si>
  <si>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</si>
  <si>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</si>
  <si>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</si>
  <si>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</si>
  <si>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</si>
  <si>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</si>
  <si>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</si>
  <si>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</si>
  <si>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</si>
  <si>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</si>
  <si>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</si>
  <si>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</si>
  <si>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</si>
  <si>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</si>
  <si>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</si>
  <si>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</si>
  <si>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STRUKOVNA ŠKOLA PULA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</si>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</sst>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6614364.9200000009</v>
      </c>
      <c r="D2" s="6">
        <f>'PR-RAS'!E6</f>
        <v>6868773.5199999996</v>
      </c>
      <c r="E2" s="6">
        <v>0</v>
      </c>
      <c r="F2" s="6">
        <v>0</v>
      </c>
      <c r="G2" s="7">
        <f t="shared" ref="G2:G264" si="0">(B2/1000)*(C2*1+D2*2)</f>
        <v>20351.911960000001</v>
      </c>
      <c r="H2" s="7">
        <f t="shared" ref="H2:H264" si="1">ABS(C2-ROUND(C2,0))+ABS(D2-ROUND(D2,0))</f>
        <v>0.55999999959021807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5951822.3200000003</v>
      </c>
      <c r="D46" s="1">
        <f>'PR-RAS'!E50</f>
        <v>6001726.7699999996</v>
      </c>
      <c r="E46" s="1">
        <v>0</v>
      </c>
      <c r="F46" s="1">
        <v>0</v>
      </c>
      <c r="G46" s="2">
        <f t="shared" si="0"/>
        <v>807987.41369999992</v>
      </c>
      <c r="H46" s="2">
        <f t="shared" si="1"/>
        <v>0.55000000074505806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5884402.0700000003</v>
      </c>
      <c r="D64" s="1">
        <f>'PR-RAS'!E68</f>
        <v>6001726.7699999996</v>
      </c>
      <c r="E64" s="1">
        <v>0</v>
      </c>
      <c r="F64" s="1">
        <v>0</v>
      </c>
      <c r="G64" s="2">
        <f t="shared" si="0"/>
        <v>1126934.9034299999</v>
      </c>
      <c r="H64" s="2">
        <f t="shared" si="1"/>
        <v>0.30000000074505806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5880402.0700000003</v>
      </c>
      <c r="D65" s="1">
        <f>'PR-RAS'!E69</f>
        <v>5997726.7699999996</v>
      </c>
      <c r="E65" s="1">
        <v>0</v>
      </c>
      <c r="F65" s="1">
        <v>0</v>
      </c>
      <c r="G65" s="2">
        <f t="shared" si="0"/>
        <v>1144054.7590399999</v>
      </c>
      <c r="H65" s="2">
        <f t="shared" si="1"/>
        <v>0.30000000074505806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4000</v>
      </c>
      <c r="D66" s="1">
        <f>'PR-RAS'!E70</f>
        <v>4000</v>
      </c>
      <c r="E66" s="1">
        <v>0</v>
      </c>
      <c r="F66" s="1">
        <v>0</v>
      </c>
      <c r="G66" s="2">
        <f t="shared" si="0"/>
        <v>780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67420.25</v>
      </c>
      <c r="D70" s="1">
        <f>'PR-RAS'!E74</f>
        <v>0</v>
      </c>
      <c r="E70" s="1">
        <v>0</v>
      </c>
      <c r="F70" s="1">
        <v>0</v>
      </c>
      <c r="G70" s="2">
        <f t="shared" si="0"/>
        <v>4651.9972500000003</v>
      </c>
      <c r="H70" s="2">
        <f t="shared" si="1"/>
        <v>0.25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67420.25</v>
      </c>
      <c r="D71" s="1">
        <f>'PR-RAS'!E75</f>
        <v>0</v>
      </c>
      <c r="E71" s="1">
        <v>0</v>
      </c>
      <c r="F71" s="1">
        <v>0</v>
      </c>
      <c r="G71" s="2">
        <f t="shared" si="0"/>
        <v>4719.4175000000005</v>
      </c>
      <c r="H71" s="2">
        <f t="shared" si="1"/>
        <v>0.25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2.66</v>
      </c>
      <c r="D78" s="1">
        <f>'PR-RAS'!E82</f>
        <v>0.16</v>
      </c>
      <c r="E78" s="1">
        <v>0</v>
      </c>
      <c r="F78" s="1">
        <v>0</v>
      </c>
      <c r="G78" s="2">
        <f t="shared" si="0"/>
        <v>0.22946</v>
      </c>
      <c r="H78" s="2">
        <f t="shared" si="1"/>
        <v>0.49999999999999989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2.66</v>
      </c>
      <c r="D79" s="1">
        <f>'PR-RAS'!E83</f>
        <v>0.16</v>
      </c>
      <c r="E79" s="1">
        <v>0</v>
      </c>
      <c r="F79" s="1">
        <v>0</v>
      </c>
      <c r="G79" s="2">
        <f t="shared" si="0"/>
        <v>0.23244000000000001</v>
      </c>
      <c r="H79" s="2">
        <f t="shared" si="1"/>
        <v>0.49999999999999989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2.66</v>
      </c>
      <c r="D81" s="1">
        <f>'PR-RAS'!E85</f>
        <v>0.16</v>
      </c>
      <c r="E81" s="1">
        <v>0</v>
      </c>
      <c r="F81" s="1">
        <v>0</v>
      </c>
      <c r="G81" s="2">
        <f t="shared" si="0"/>
        <v>0.2384</v>
      </c>
      <c r="H81" s="2">
        <f t="shared" si="1"/>
        <v>0.49999999999999989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12313.57</v>
      </c>
      <c r="D102" s="1">
        <f>'PR-RAS'!E106</f>
        <v>10718.6</v>
      </c>
      <c r="E102" s="1">
        <v>0</v>
      </c>
      <c r="F102" s="1">
        <v>0</v>
      </c>
      <c r="G102" s="2">
        <f t="shared" si="0"/>
        <v>3408.8277700000008</v>
      </c>
      <c r="H102" s="2">
        <f t="shared" si="1"/>
        <v>0.82999999999992724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12313.57</v>
      </c>
      <c r="D108" s="1">
        <f>'PR-RAS'!E112</f>
        <v>10718.6</v>
      </c>
      <c r="E108" s="1">
        <v>0</v>
      </c>
      <c r="F108" s="1">
        <v>0</v>
      </c>
      <c r="G108" s="2">
        <f t="shared" si="0"/>
        <v>3611.3323900000005</v>
      </c>
      <c r="H108" s="2">
        <f t="shared" si="1"/>
        <v>0.82999999999992724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12313.57</v>
      </c>
      <c r="D113" s="1">
        <f>'PR-RAS'!E117</f>
        <v>10718.6</v>
      </c>
      <c r="E113" s="1">
        <v>0</v>
      </c>
      <c r="F113" s="1">
        <v>0</v>
      </c>
      <c r="G113" s="2">
        <f t="shared" si="0"/>
        <v>3780.0862400000005</v>
      </c>
      <c r="H113" s="2">
        <f t="shared" si="1"/>
        <v>0.82999999999992724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12609.33</v>
      </c>
      <c r="E120" s="1">
        <v>0</v>
      </c>
      <c r="F120" s="1">
        <v>0</v>
      </c>
      <c r="G120" s="2">
        <f t="shared" si="0"/>
        <v>3001.02054</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12609.33</v>
      </c>
      <c r="E124" s="1">
        <v>0</v>
      </c>
      <c r="F124" s="1">
        <v>0</v>
      </c>
      <c r="G124" s="2">
        <f t="shared" si="0"/>
        <v>3101.89518</v>
      </c>
      <c r="H124" s="2">
        <f t="shared" si="1"/>
        <v>0.32999999999992724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3723.77</v>
      </c>
      <c r="E125" s="1">
        <v>0</v>
      </c>
      <c r="F125" s="1">
        <v>0</v>
      </c>
      <c r="G125" s="2">
        <f t="shared" si="0"/>
        <v>923.49495999999999</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8885.56</v>
      </c>
      <c r="E126" s="1">
        <v>0</v>
      </c>
      <c r="F126" s="1">
        <v>0</v>
      </c>
      <c r="G126" s="2">
        <f t="shared" si="0"/>
        <v>2221.39</v>
      </c>
      <c r="H126" s="2">
        <f t="shared" si="1"/>
        <v>0.44000000000050932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650226.37</v>
      </c>
      <c r="D129" s="1">
        <f>'PR-RAS'!E133</f>
        <v>843718.66</v>
      </c>
      <c r="E129" s="1">
        <v>0</v>
      </c>
      <c r="F129" s="1">
        <v>0</v>
      </c>
      <c r="G129" s="2">
        <f t="shared" si="0"/>
        <v>299220.95231999998</v>
      </c>
      <c r="H129" s="2">
        <f t="shared" si="1"/>
        <v>0.7099999999627471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650226.37</v>
      </c>
      <c r="D130" s="1">
        <f>'PR-RAS'!E134</f>
        <v>843718.66</v>
      </c>
      <c r="E130" s="1">
        <v>0</v>
      </c>
      <c r="F130" s="1">
        <v>0</v>
      </c>
      <c r="G130" s="2">
        <f t="shared" si="0"/>
        <v>301558.61601</v>
      </c>
      <c r="H130" s="2">
        <f t="shared" si="1"/>
        <v>0.7099999999627471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646226.37</v>
      </c>
      <c r="D131" s="1">
        <f>'PR-RAS'!E135</f>
        <v>802718.66</v>
      </c>
      <c r="E131" s="1">
        <v>0</v>
      </c>
      <c r="F131" s="1">
        <v>0</v>
      </c>
      <c r="G131" s="2">
        <f t="shared" si="0"/>
        <v>292716.27970000001</v>
      </c>
      <c r="H131" s="2">
        <f t="shared" si="1"/>
        <v>0.7099999999627471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4000</v>
      </c>
      <c r="D132" s="1">
        <f>'PR-RAS'!E136</f>
        <v>41000</v>
      </c>
      <c r="E132" s="1">
        <v>0</v>
      </c>
      <c r="F132" s="1">
        <v>0</v>
      </c>
      <c r="G132" s="2">
        <f t="shared" si="0"/>
        <v>11266</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6618671.8200000003</v>
      </c>
      <c r="D147" s="1">
        <f>'PR-RAS'!E151</f>
        <v>6816573.5999999987</v>
      </c>
      <c r="E147" s="1">
        <v>0</v>
      </c>
      <c r="F147" s="1">
        <v>0</v>
      </c>
      <c r="G147" s="2">
        <f t="shared" si="0"/>
        <v>2956765.576919999</v>
      </c>
      <c r="H147" s="2">
        <f t="shared" si="1"/>
        <v>0.58000000100582838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5850511.4299999997</v>
      </c>
      <c r="D148" s="1">
        <f>'PR-RAS'!E152</f>
        <v>5991164.1599999992</v>
      </c>
      <c r="E148" s="1">
        <v>0</v>
      </c>
      <c r="F148" s="1">
        <v>0</v>
      </c>
      <c r="G148" s="2">
        <f t="shared" si="0"/>
        <v>2621427.44325</v>
      </c>
      <c r="H148" s="2">
        <f t="shared" si="1"/>
        <v>0.58999999891966581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4785059.83</v>
      </c>
      <c r="D149" s="1">
        <f>'PR-RAS'!E153</f>
        <v>4904081.42</v>
      </c>
      <c r="E149" s="1">
        <v>0</v>
      </c>
      <c r="F149" s="1">
        <v>0</v>
      </c>
      <c r="G149" s="2">
        <f t="shared" si="0"/>
        <v>2159796.9551599999</v>
      </c>
      <c r="H149" s="2">
        <f t="shared" si="1"/>
        <v>0.58999999985098839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4713852.3899999997</v>
      </c>
      <c r="D150" s="1">
        <f>'PR-RAS'!E154</f>
        <v>4728567.42</v>
      </c>
      <c r="E150" s="1">
        <v>0</v>
      </c>
      <c r="F150" s="1">
        <v>0</v>
      </c>
      <c r="G150" s="2">
        <f t="shared" si="0"/>
        <v>2111477.0972699998</v>
      </c>
      <c r="H150" s="2">
        <f t="shared" si="1"/>
        <v>0.80999999959021807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71207.44</v>
      </c>
      <c r="D152" s="1">
        <f>'PR-RAS'!E156</f>
        <v>174713.19</v>
      </c>
      <c r="E152" s="1">
        <v>0</v>
      </c>
      <c r="F152" s="1">
        <v>0</v>
      </c>
      <c r="G152" s="2">
        <f t="shared" si="0"/>
        <v>63515.706819999999</v>
      </c>
      <c r="H152" s="2">
        <f t="shared" si="1"/>
        <v>0.63000000000465661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800.81</v>
      </c>
      <c r="E153" s="1">
        <v>0</v>
      </c>
      <c r="F153" s="1">
        <v>0</v>
      </c>
      <c r="G153" s="2">
        <f t="shared" si="0"/>
        <v>243.44623999999999</v>
      </c>
      <c r="H153" s="2">
        <f t="shared" si="1"/>
        <v>0.19000000000005457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271921.46000000002</v>
      </c>
      <c r="D154" s="1">
        <f>'PR-RAS'!E158</f>
        <v>273190.84999999998</v>
      </c>
      <c r="E154" s="1">
        <v>0</v>
      </c>
      <c r="F154" s="1">
        <v>0</v>
      </c>
      <c r="G154" s="2">
        <f t="shared" si="0"/>
        <v>125200.38347999999</v>
      </c>
      <c r="H154" s="2">
        <f t="shared" si="1"/>
        <v>0.61000000004423782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793530.14</v>
      </c>
      <c r="D155" s="1">
        <f>'PR-RAS'!E159</f>
        <v>813891.89</v>
      </c>
      <c r="E155" s="1">
        <v>0</v>
      </c>
      <c r="F155" s="1">
        <v>0</v>
      </c>
      <c r="G155" s="2">
        <f t="shared" si="0"/>
        <v>372882.34367999999</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791676.75</v>
      </c>
      <c r="D157" s="1">
        <f>'PR-RAS'!E161</f>
        <v>813590.74</v>
      </c>
      <c r="E157" s="1">
        <v>0</v>
      </c>
      <c r="F157" s="1">
        <v>0</v>
      </c>
      <c r="G157" s="2">
        <f t="shared" si="0"/>
        <v>377341.88387999998</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1853.39</v>
      </c>
      <c r="D158" s="1">
        <f>'PR-RAS'!E162</f>
        <v>301.14999999999998</v>
      </c>
      <c r="E158" s="1">
        <v>0</v>
      </c>
      <c r="F158" s="1">
        <v>0</v>
      </c>
      <c r="G158" s="2">
        <f t="shared" si="0"/>
        <v>385.54333000000003</v>
      </c>
      <c r="H158" s="2">
        <f t="shared" si="1"/>
        <v>0.54000000000007731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727787.11</v>
      </c>
      <c r="D159" s="1">
        <f>'PR-RAS'!E163</f>
        <v>812339.13</v>
      </c>
      <c r="E159" s="1">
        <v>0</v>
      </c>
      <c r="F159" s="1">
        <v>0</v>
      </c>
      <c r="G159" s="2">
        <f t="shared" si="0"/>
        <v>371689.52846</v>
      </c>
      <c r="H159" s="2">
        <f t="shared" si="1"/>
        <v>0.23999999999068677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121226.62</v>
      </c>
      <c r="D160" s="1">
        <f>'PR-RAS'!E164</f>
        <v>190898.63999999998</v>
      </c>
      <c r="E160" s="1">
        <v>0</v>
      </c>
      <c r="F160" s="1">
        <v>0</v>
      </c>
      <c r="G160" s="2">
        <f t="shared" si="0"/>
        <v>79980.800099999993</v>
      </c>
      <c r="H160" s="2">
        <f t="shared" si="1"/>
        <v>0.7400000000197906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3592</v>
      </c>
      <c r="D161" s="1">
        <f>'PR-RAS'!E165</f>
        <v>27990.09</v>
      </c>
      <c r="E161" s="1">
        <v>0</v>
      </c>
      <c r="F161" s="1">
        <v>0</v>
      </c>
      <c r="G161" s="2">
        <f t="shared" si="0"/>
        <v>9531.5488000000005</v>
      </c>
      <c r="H161" s="2">
        <f t="shared" si="1"/>
        <v>9.0000000000145519E-2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115644.62</v>
      </c>
      <c r="D162" s="1">
        <f>'PR-RAS'!E166</f>
        <v>155268.54999999999</v>
      </c>
      <c r="E162" s="1">
        <v>0</v>
      </c>
      <c r="F162" s="1">
        <v>0</v>
      </c>
      <c r="G162" s="2">
        <f t="shared" si="0"/>
        <v>68615.25692</v>
      </c>
      <c r="H162" s="2">
        <f t="shared" si="1"/>
        <v>0.83000000001629815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1990</v>
      </c>
      <c r="D163" s="1">
        <f>'PR-RAS'!E167</f>
        <v>7640</v>
      </c>
      <c r="E163" s="1">
        <v>0</v>
      </c>
      <c r="F163" s="1">
        <v>0</v>
      </c>
      <c r="G163" s="2">
        <f t="shared" si="0"/>
        <v>2797.7400000000002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200320.45</v>
      </c>
      <c r="D165" s="1">
        <f>'PR-RAS'!E169</f>
        <v>185828.63</v>
      </c>
      <c r="E165" s="1">
        <v>0</v>
      </c>
      <c r="F165" s="1">
        <v>0</v>
      </c>
      <c r="G165" s="2">
        <f t="shared" si="0"/>
        <v>93804.344440000001</v>
      </c>
      <c r="H165" s="2">
        <f t="shared" si="1"/>
        <v>0.82000000000698492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69797.990000000005</v>
      </c>
      <c r="D166" s="1">
        <f>'PR-RAS'!E170</f>
        <v>104570.15</v>
      </c>
      <c r="E166" s="1">
        <v>0</v>
      </c>
      <c r="F166" s="1">
        <v>0</v>
      </c>
      <c r="G166" s="2">
        <f t="shared" si="0"/>
        <v>46024.817849999999</v>
      </c>
      <c r="H166" s="2">
        <f t="shared" si="1"/>
        <v>0.15999999998894054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44444.17</v>
      </c>
      <c r="D168" s="1">
        <f>'PR-RAS'!E172</f>
        <v>55080.33</v>
      </c>
      <c r="E168" s="1">
        <v>0</v>
      </c>
      <c r="F168" s="1">
        <v>0</v>
      </c>
      <c r="G168" s="2">
        <f t="shared" si="0"/>
        <v>25819.006610000004</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7298.24</v>
      </c>
      <c r="D169" s="1">
        <f>'PR-RAS'!E173</f>
        <v>12849.28</v>
      </c>
      <c r="E169" s="1">
        <v>0</v>
      </c>
      <c r="F169" s="1">
        <v>0</v>
      </c>
      <c r="G169" s="2">
        <f t="shared" si="0"/>
        <v>5543.4624000000013</v>
      </c>
      <c r="H169" s="2">
        <f t="shared" si="1"/>
        <v>0.52000000000043656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72973.440000000002</v>
      </c>
      <c r="D170" s="1">
        <f>'PR-RAS'!E174</f>
        <v>12047.67</v>
      </c>
      <c r="E170" s="1">
        <v>0</v>
      </c>
      <c r="F170" s="1">
        <v>0</v>
      </c>
      <c r="G170" s="2">
        <f t="shared" si="0"/>
        <v>16404.623820000001</v>
      </c>
      <c r="H170" s="2">
        <f t="shared" si="1"/>
        <v>0.77000000000225555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5806.61</v>
      </c>
      <c r="D172" s="1">
        <f>'PR-RAS'!E176</f>
        <v>1281.2</v>
      </c>
      <c r="E172" s="1">
        <v>0</v>
      </c>
      <c r="F172" s="1">
        <v>0</v>
      </c>
      <c r="G172" s="2">
        <f t="shared" si="0"/>
        <v>1431.1007100000002</v>
      </c>
      <c r="H172" s="2">
        <f t="shared" si="1"/>
        <v>0.59000000000037289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321927.19</v>
      </c>
      <c r="D173" s="1">
        <f>'PR-RAS'!E177</f>
        <v>372236.29</v>
      </c>
      <c r="E173" s="1">
        <v>0</v>
      </c>
      <c r="F173" s="1">
        <v>0</v>
      </c>
      <c r="G173" s="2">
        <f t="shared" si="0"/>
        <v>183420.76043999998</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24674.46</v>
      </c>
      <c r="D174" s="1">
        <f>'PR-RAS'!E178</f>
        <v>42722.51</v>
      </c>
      <c r="E174" s="1">
        <v>0</v>
      </c>
      <c r="F174" s="1">
        <v>0</v>
      </c>
      <c r="G174" s="2">
        <f t="shared" si="0"/>
        <v>19050.670040000001</v>
      </c>
      <c r="H174" s="2">
        <f t="shared" si="1"/>
        <v>0.94999999999708962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183985</v>
      </c>
      <c r="D175" s="1">
        <f>'PR-RAS'!E179</f>
        <v>191558.45</v>
      </c>
      <c r="E175" s="1">
        <v>0</v>
      </c>
      <c r="F175" s="1">
        <v>0</v>
      </c>
      <c r="G175" s="2">
        <f t="shared" si="0"/>
        <v>98675.730599999995</v>
      </c>
      <c r="H175" s="2">
        <f t="shared" si="1"/>
        <v>0.45000000001164153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23852.240000000002</v>
      </c>
      <c r="D177" s="1">
        <f>'PR-RAS'!E181</f>
        <v>28207.05</v>
      </c>
      <c r="E177" s="1">
        <v>0</v>
      </c>
      <c r="F177" s="1">
        <v>0</v>
      </c>
      <c r="G177" s="2">
        <f t="shared" si="0"/>
        <v>14126.875839999999</v>
      </c>
      <c r="H177" s="2">
        <f t="shared" si="1"/>
        <v>0.29000000000087311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24422.43</v>
      </c>
      <c r="D178" s="1">
        <f>'PR-RAS'!E182</f>
        <v>12084.97</v>
      </c>
      <c r="E178" s="1">
        <v>0</v>
      </c>
      <c r="F178" s="1">
        <v>0</v>
      </c>
      <c r="G178" s="2">
        <f t="shared" si="0"/>
        <v>8600.8494899999987</v>
      </c>
      <c r="H178" s="2">
        <f t="shared" si="1"/>
        <v>0.46000000000094587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18595</v>
      </c>
      <c r="D179" s="1">
        <f>'PR-RAS'!E183</f>
        <v>24310</v>
      </c>
      <c r="E179" s="1">
        <v>0</v>
      </c>
      <c r="F179" s="1">
        <v>0</v>
      </c>
      <c r="G179" s="2">
        <f t="shared" si="0"/>
        <v>11964.269999999999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17560</v>
      </c>
      <c r="D180" s="1">
        <f>'PR-RAS'!E184</f>
        <v>33871.81</v>
      </c>
      <c r="E180" s="1">
        <v>0</v>
      </c>
      <c r="F180" s="1">
        <v>0</v>
      </c>
      <c r="G180" s="2">
        <f t="shared" si="0"/>
        <v>15269.347979999999</v>
      </c>
      <c r="H180" s="2">
        <f t="shared" si="1"/>
        <v>0.19000000000232831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24420.560000000001</v>
      </c>
      <c r="D181" s="1">
        <f>'PR-RAS'!E185</f>
        <v>33175</v>
      </c>
      <c r="E181" s="1">
        <v>0</v>
      </c>
      <c r="F181" s="1">
        <v>0</v>
      </c>
      <c r="G181" s="2">
        <f t="shared" si="0"/>
        <v>16338.700799999999</v>
      </c>
      <c r="H181" s="2">
        <f t="shared" si="1"/>
        <v>0.43999999999869033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4417.5</v>
      </c>
      <c r="D182" s="1">
        <f>'PR-RAS'!E186</f>
        <v>6306.5</v>
      </c>
      <c r="E182" s="1">
        <v>0</v>
      </c>
      <c r="F182" s="1">
        <v>0</v>
      </c>
      <c r="G182" s="2">
        <f t="shared" si="0"/>
        <v>3082.5205000000001</v>
      </c>
      <c r="H182" s="2">
        <f t="shared" si="1"/>
        <v>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800</v>
      </c>
      <c r="E183" s="1">
        <v>0</v>
      </c>
      <c r="F183" s="1">
        <v>0</v>
      </c>
      <c r="G183" s="2">
        <f t="shared" si="0"/>
        <v>291.2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84312.849999999991</v>
      </c>
      <c r="D184" s="1">
        <f>'PR-RAS'!E188</f>
        <v>62575.57</v>
      </c>
      <c r="E184" s="1">
        <v>0</v>
      </c>
      <c r="F184" s="1">
        <v>0</v>
      </c>
      <c r="G184" s="2">
        <f t="shared" si="0"/>
        <v>38331.910169999996</v>
      </c>
      <c r="H184" s="2">
        <f t="shared" si="1"/>
        <v>0.58000000000902219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7755.34</v>
      </c>
      <c r="D186" s="1">
        <f>'PR-RAS'!E190</f>
        <v>8652.1</v>
      </c>
      <c r="E186" s="1">
        <v>0</v>
      </c>
      <c r="F186" s="1">
        <v>0</v>
      </c>
      <c r="G186" s="2">
        <f t="shared" si="0"/>
        <v>4636.0149000000001</v>
      </c>
      <c r="H186" s="2">
        <f t="shared" si="1"/>
        <v>0.44000000000050932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1530.59</v>
      </c>
      <c r="E187" s="1">
        <v>0</v>
      </c>
      <c r="F187" s="1">
        <v>0</v>
      </c>
      <c r="G187" s="2">
        <f t="shared" si="0"/>
        <v>569.37947999999994</v>
      </c>
      <c r="H187" s="2">
        <f t="shared" si="1"/>
        <v>0.41000000000008185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250</v>
      </c>
      <c r="E188" s="1">
        <v>0</v>
      </c>
      <c r="F188" s="1">
        <v>0</v>
      </c>
      <c r="G188" s="2">
        <f t="shared" si="0"/>
        <v>140.25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32645</v>
      </c>
      <c r="D189" s="1">
        <f>'PR-RAS'!E193</f>
        <v>28220</v>
      </c>
      <c r="E189" s="1">
        <v>0</v>
      </c>
      <c r="F189" s="1">
        <v>0</v>
      </c>
      <c r="G189" s="2">
        <f t="shared" si="0"/>
        <v>16747.98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42781.25</v>
      </c>
      <c r="D190" s="1">
        <f>'PR-RAS'!E194</f>
        <v>21951.25</v>
      </c>
      <c r="E190" s="1">
        <v>0</v>
      </c>
      <c r="F190" s="1">
        <v>0</v>
      </c>
      <c r="G190" s="2">
        <f t="shared" si="0"/>
        <v>16383.22875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881.26</v>
      </c>
      <c r="D191" s="1">
        <f>'PR-RAS'!E195</f>
        <v>1971.63</v>
      </c>
      <c r="E191" s="1">
        <v>0</v>
      </c>
      <c r="F191" s="1">
        <v>0</v>
      </c>
      <c r="G191" s="2">
        <f t="shared" si="0"/>
        <v>916.65880000000004</v>
      </c>
      <c r="H191" s="2">
        <f t="shared" si="1"/>
        <v>0.62999999999988177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40373.280000000006</v>
      </c>
      <c r="D192" s="1">
        <f>'PR-RAS'!E196</f>
        <v>12070.31</v>
      </c>
      <c r="E192" s="1">
        <v>0</v>
      </c>
      <c r="F192" s="1">
        <v>0</v>
      </c>
      <c r="G192" s="2">
        <f t="shared" si="0"/>
        <v>12322.154900000001</v>
      </c>
      <c r="H192" s="2">
        <f t="shared" si="1"/>
        <v>0.59000000000560249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40373.280000000006</v>
      </c>
      <c r="D206" s="1">
        <f>'PR-RAS'!E210</f>
        <v>12070.31</v>
      </c>
      <c r="E206" s="1">
        <v>0</v>
      </c>
      <c r="F206" s="1">
        <v>0</v>
      </c>
      <c r="G206" s="2">
        <f t="shared" si="0"/>
        <v>13225.3495</v>
      </c>
      <c r="H206" s="2">
        <f t="shared" si="1"/>
        <v>0.59000000000560249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4242.8</v>
      </c>
      <c r="D207" s="1">
        <f>'PR-RAS'!E211</f>
        <v>4320.3599999999997</v>
      </c>
      <c r="E207" s="1">
        <v>0</v>
      </c>
      <c r="F207" s="1">
        <v>0</v>
      </c>
      <c r="G207" s="2">
        <f t="shared" si="0"/>
        <v>2654.0051199999998</v>
      </c>
      <c r="H207" s="2">
        <f t="shared" si="1"/>
        <v>0.55999999999949068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36130.480000000003</v>
      </c>
      <c r="D209" s="1">
        <f>'PR-RAS'!E213</f>
        <v>7749.95</v>
      </c>
      <c r="E209" s="1">
        <v>0</v>
      </c>
      <c r="F209" s="1">
        <v>0</v>
      </c>
      <c r="G209" s="2">
        <f t="shared" si="0"/>
        <v>10739.11904</v>
      </c>
      <c r="H209" s="2">
        <f t="shared" si="1"/>
        <v>0.53000000000338332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1000</v>
      </c>
      <c r="E259" s="1">
        <v>0</v>
      </c>
      <c r="F259" s="1">
        <v>0</v>
      </c>
      <c r="G259" s="2">
        <f t="shared" si="0"/>
        <v>516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1000</v>
      </c>
      <c r="E260" s="1">
        <v>0</v>
      </c>
      <c r="F260" s="1">
        <v>0</v>
      </c>
      <c r="G260" s="2">
        <f t="shared" si="0"/>
        <v>518</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1000</v>
      </c>
      <c r="E261" s="1">
        <v>0</v>
      </c>
      <c r="F261" s="1">
        <v>0</v>
      </c>
      <c r="G261" s="2">
        <f t="shared" si="0"/>
        <v>520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6618671.8200000003</v>
      </c>
      <c r="D285" s="1">
        <f>'PR-RAS'!E289</f>
        <v>6816573.5999999987</v>
      </c>
      <c r="E285" s="1">
        <v>0</v>
      </c>
      <c r="F285" s="1">
        <v>0</v>
      </c>
      <c r="G285" s="2">
        <f t="shared" si="8"/>
        <v>5751516.6016799984</v>
      </c>
      <c r="H285" s="2">
        <f t="shared" si="9"/>
        <v>0.58000000100582838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52199.920000000857</v>
      </c>
      <c r="E286" s="1">
        <v>0</v>
      </c>
      <c r="F286" s="1">
        <v>0</v>
      </c>
      <c r="G286" s="2">
        <f t="shared" si="8"/>
        <v>29753.954400000486</v>
      </c>
      <c r="H286" s="2">
        <f t="shared" si="9"/>
        <v>7.9999999143183231E-2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4306.8999999994412</v>
      </c>
      <c r="D287" s="1">
        <f>'PR-RAS'!E291</f>
        <v>0</v>
      </c>
      <c r="E287" s="1">
        <v>0</v>
      </c>
      <c r="F287" s="1">
        <v>0</v>
      </c>
      <c r="G287" s="2">
        <f t="shared" si="8"/>
        <v>1231.7733999998402</v>
      </c>
      <c r="H287" s="2">
        <f t="shared" si="9"/>
        <v>0.10000000055879354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22569.63</v>
      </c>
      <c r="D288" s="1">
        <f>'PR-RAS'!E292</f>
        <v>8662.73</v>
      </c>
      <c r="E288" s="1">
        <v>0</v>
      </c>
      <c r="F288" s="1">
        <v>0</v>
      </c>
      <c r="G288" s="2">
        <f t="shared" si="8"/>
        <v>11449.890829999998</v>
      </c>
      <c r="H288" s="2">
        <f t="shared" si="9"/>
        <v>0.63999999999941792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2400</v>
      </c>
      <c r="D290" s="1">
        <f>'PR-RAS'!E294</f>
        <v>800</v>
      </c>
      <c r="E290" s="1">
        <v>0</v>
      </c>
      <c r="F290" s="1">
        <v>0</v>
      </c>
      <c r="G290" s="2">
        <f t="shared" si="8"/>
        <v>1156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806.4</v>
      </c>
      <c r="D293" s="1">
        <f>'PR-RAS'!E298</f>
        <v>112.96</v>
      </c>
      <c r="E293" s="1">
        <v>0</v>
      </c>
      <c r="F293" s="1">
        <v>0</v>
      </c>
      <c r="G293" s="2">
        <f t="shared" si="8"/>
        <v>301.43743999999998</v>
      </c>
      <c r="H293" s="2">
        <f t="shared" si="9"/>
        <v>0.43999999999998352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806.4</v>
      </c>
      <c r="D306" s="1">
        <f>'PR-RAS'!E311</f>
        <v>112.96</v>
      </c>
      <c r="E306" s="1">
        <v>0</v>
      </c>
      <c r="F306" s="1">
        <v>0</v>
      </c>
      <c r="G306" s="2">
        <f t="shared" si="8"/>
        <v>314.85759999999999</v>
      </c>
      <c r="H306" s="2">
        <f t="shared" si="9"/>
        <v>0.43999999999998352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806.4</v>
      </c>
      <c r="D307" s="1">
        <f>'PR-RAS'!E312</f>
        <v>112.96</v>
      </c>
      <c r="E307" s="1">
        <v>0</v>
      </c>
      <c r="F307" s="1">
        <v>0</v>
      </c>
      <c r="G307" s="2">
        <f t="shared" si="8"/>
        <v>315.88991999999996</v>
      </c>
      <c r="H307" s="2">
        <f t="shared" si="9"/>
        <v>0.43999999999998352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806.4</v>
      </c>
      <c r="D308" s="1">
        <f>'PR-RAS'!E313</f>
        <v>112.96</v>
      </c>
      <c r="E308" s="1">
        <v>0</v>
      </c>
      <c r="F308" s="1">
        <v>0</v>
      </c>
      <c r="G308" s="2">
        <f t="shared" si="8"/>
        <v>316.92223999999999</v>
      </c>
      <c r="H308" s="2">
        <f t="shared" si="9"/>
        <v>0.43999999999998352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10304.07</v>
      </c>
      <c r="D345" s="1">
        <f>'PR-RAS'!E350</f>
        <v>61156.33</v>
      </c>
      <c r="E345" s="1">
        <v>0</v>
      </c>
      <c r="F345" s="1">
        <v>0</v>
      </c>
      <c r="G345" s="2">
        <f t="shared" si="8"/>
        <v>45620.155120000003</v>
      </c>
      <c r="H345" s="2">
        <f t="shared" si="9"/>
        <v>0.40000000000145519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10304.07</v>
      </c>
      <c r="D358" s="1">
        <f>'PR-RAS'!E363</f>
        <v>38906.33</v>
      </c>
      <c r="E358" s="1">
        <v>0</v>
      </c>
      <c r="F358" s="1">
        <v>0</v>
      </c>
      <c r="G358" s="2">
        <f t="shared" si="8"/>
        <v>31457.672610000001</v>
      </c>
      <c r="H358" s="2">
        <f t="shared" si="9"/>
        <v>0.40000000000145519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1600</v>
      </c>
      <c r="D364" s="1">
        <f>'PR-RAS'!E369</f>
        <v>26897.72</v>
      </c>
      <c r="E364" s="1">
        <v>0</v>
      </c>
      <c r="F364" s="1">
        <v>0</v>
      </c>
      <c r="G364" s="2">
        <f t="shared" si="8"/>
        <v>20108.544720000002</v>
      </c>
      <c r="H364" s="2">
        <f t="shared" si="9"/>
        <v>0.27999999999883585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1600</v>
      </c>
      <c r="D365" s="1">
        <f>'PR-RAS'!E370</f>
        <v>20756.16</v>
      </c>
      <c r="E365" s="1">
        <v>0</v>
      </c>
      <c r="F365" s="1">
        <v>0</v>
      </c>
      <c r="G365" s="2">
        <f t="shared" si="8"/>
        <v>15692.884479999999</v>
      </c>
      <c r="H365" s="2">
        <f t="shared" si="9"/>
        <v>0.15999999999985448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6141.56</v>
      </c>
      <c r="E371" s="1">
        <v>0</v>
      </c>
      <c r="F371" s="1">
        <v>0</v>
      </c>
      <c r="G371" s="2">
        <f t="shared" si="8"/>
        <v>4544.7543999999998</v>
      </c>
      <c r="H371" s="2">
        <f t="shared" si="9"/>
        <v>0.43999999999959982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8704.07</v>
      </c>
      <c r="D378" s="1">
        <f>'PR-RAS'!E383</f>
        <v>12008.61</v>
      </c>
      <c r="E378" s="1">
        <v>0</v>
      </c>
      <c r="F378" s="1">
        <v>0</v>
      </c>
      <c r="G378" s="2">
        <f t="shared" si="8"/>
        <v>12335.92633</v>
      </c>
      <c r="H378" s="2">
        <f t="shared" si="9"/>
        <v>0.45999999999912689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8704.07</v>
      </c>
      <c r="D379" s="1">
        <f>'PR-RAS'!E384</f>
        <v>12008.61</v>
      </c>
      <c r="E379" s="1">
        <v>0</v>
      </c>
      <c r="F379" s="1">
        <v>0</v>
      </c>
      <c r="G379" s="2">
        <f t="shared" si="8"/>
        <v>12368.64762</v>
      </c>
      <c r="H379" s="2">
        <f t="shared" si="9"/>
        <v>0.45999999999912689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22250</v>
      </c>
      <c r="E397" s="1">
        <v>0</v>
      </c>
      <c r="F397" s="1">
        <v>0</v>
      </c>
      <c r="G397" s="2">
        <f t="shared" si="8"/>
        <v>17622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22250</v>
      </c>
      <c r="E398" s="1">
        <v>0</v>
      </c>
      <c r="F398" s="1">
        <v>0</v>
      </c>
      <c r="G398" s="2">
        <f t="shared" si="8"/>
        <v>17666.5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9497.67</v>
      </c>
      <c r="D403" s="1">
        <f>'PR-RAS'!E408</f>
        <v>61043.37</v>
      </c>
      <c r="E403" s="1">
        <v>0</v>
      </c>
      <c r="F403" s="1">
        <v>0</v>
      </c>
      <c r="G403" s="2">
        <f t="shared" si="8"/>
        <v>52896.932820000002</v>
      </c>
      <c r="H403" s="2">
        <f t="shared" si="9"/>
        <v>0.70000000000254659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102.33</v>
      </c>
      <c r="E404" s="1">
        <v>0</v>
      </c>
      <c r="F404" s="1">
        <v>0</v>
      </c>
      <c r="G404" s="2">
        <f t="shared" si="8"/>
        <v>82.477980000000002</v>
      </c>
      <c r="H404" s="2">
        <f t="shared" si="9"/>
        <v>0.32999999999999829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117</v>
      </c>
      <c r="D406" s="1">
        <f>'PR-RAS'!E411</f>
        <v>0</v>
      </c>
      <c r="E406" s="1">
        <v>0</v>
      </c>
      <c r="F406" s="1">
        <v>0</v>
      </c>
      <c r="G406" s="2">
        <f t="shared" si="8"/>
        <v>47.385000000000005</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6615171.3200000012</v>
      </c>
      <c r="D407" s="1">
        <f>'PR-RAS'!E412</f>
        <v>6868886.4799999995</v>
      </c>
      <c r="E407" s="1">
        <v>0</v>
      </c>
      <c r="F407" s="1">
        <v>0</v>
      </c>
      <c r="G407" s="2">
        <f t="shared" si="8"/>
        <v>8263295.3776800008</v>
      </c>
      <c r="H407" s="2">
        <f t="shared" si="9"/>
        <v>0.80000000074505806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6628975.8900000006</v>
      </c>
      <c r="D408" s="1">
        <f>'PR-RAS'!E413</f>
        <v>6877729.9299999988</v>
      </c>
      <c r="E408" s="1">
        <v>0</v>
      </c>
      <c r="F408" s="1">
        <v>0</v>
      </c>
      <c r="G408" s="2">
        <f t="shared" si="8"/>
        <v>8296465.3502499992</v>
      </c>
      <c r="H408" s="2">
        <f t="shared" si="9"/>
        <v>0.18000000063329935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13804.569999999367</v>
      </c>
      <c r="D410" s="1">
        <f>'PR-RAS'!E415</f>
        <v>8843.4499999992549</v>
      </c>
      <c r="E410" s="1">
        <v>0</v>
      </c>
      <c r="F410" s="1">
        <v>0</v>
      </c>
      <c r="G410" s="2">
        <f t="shared" si="8"/>
        <v>12880.011229999131</v>
      </c>
      <c r="H410" s="2">
        <f t="shared" si="9"/>
        <v>0.87999999988824129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22569.63</v>
      </c>
      <c r="D411" s="1">
        <f>'PR-RAS'!E416</f>
        <v>8765.06</v>
      </c>
      <c r="E411" s="1">
        <v>0</v>
      </c>
      <c r="F411" s="1">
        <v>0</v>
      </c>
      <c r="G411" s="2">
        <f t="shared" si="8"/>
        <v>16440.897499999999</v>
      </c>
      <c r="H411" s="2">
        <f t="shared" si="9"/>
        <v>0.42999999999847205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2517</v>
      </c>
      <c r="D413" s="1">
        <f>'PR-RAS'!E418</f>
        <v>800</v>
      </c>
      <c r="E413" s="1">
        <v>0</v>
      </c>
      <c r="F413" s="1">
        <v>0</v>
      </c>
      <c r="G413" s="2">
        <f t="shared" si="8"/>
        <v>1696.204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6615171.3200000012</v>
      </c>
      <c r="D633" s="1">
        <f>'PR-RAS'!E639</f>
        <v>6868886.4799999995</v>
      </c>
      <c r="E633" s="1">
        <v>0</v>
      </c>
      <c r="F633" s="1">
        <v>0</v>
      </c>
      <c r="G633" s="2">
        <f t="shared" si="10"/>
        <v>12863060.784960002</v>
      </c>
      <c r="H633" s="2">
        <f t="shared" si="11"/>
        <v>0.80000000074505806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6628975.8900000006</v>
      </c>
      <c r="D634" s="1">
        <f>'PR-RAS'!E640</f>
        <v>6877729.9299999988</v>
      </c>
      <c r="E634" s="1">
        <v>0</v>
      </c>
      <c r="F634" s="1">
        <v>0</v>
      </c>
      <c r="G634" s="2">
        <f t="shared" si="10"/>
        <v>12903347.82975</v>
      </c>
      <c r="H634" s="2">
        <f t="shared" si="11"/>
        <v>0.18000000063329935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13804.569999999367</v>
      </c>
      <c r="D636" s="1">
        <f>'PR-RAS'!E642</f>
        <v>8843.4499999992549</v>
      </c>
      <c r="E636" s="1">
        <v>0</v>
      </c>
      <c r="F636" s="1">
        <v>0</v>
      </c>
      <c r="G636" s="2">
        <f t="shared" si="10"/>
        <v>19997.083449998652</v>
      </c>
      <c r="H636" s="2">
        <f t="shared" si="11"/>
        <v>0.87999999988824129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22569.63</v>
      </c>
      <c r="D637" s="1">
        <f>'PR-RAS'!E643</f>
        <v>8765.06</v>
      </c>
      <c r="E637" s="1">
        <v>0</v>
      </c>
      <c r="F637" s="1">
        <v>0</v>
      </c>
      <c r="G637" s="2">
        <f t="shared" si="10"/>
        <v>25503.440999999999</v>
      </c>
      <c r="H637" s="2">
        <f t="shared" si="11"/>
        <v>0.42999999999847205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8765.0600000006343</v>
      </c>
      <c r="D639" s="1">
        <f>'PR-RAS'!E645</f>
        <v>0</v>
      </c>
      <c r="E639" s="1">
        <v>0</v>
      </c>
      <c r="F639" s="1">
        <v>0</v>
      </c>
      <c r="G639" s="2">
        <f t="shared" si="10"/>
        <v>5592.1082800004051</v>
      </c>
      <c r="H639" s="2">
        <f t="shared" si="11"/>
        <v>6.0000000634317985E-2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78.389999999255451</v>
      </c>
      <c r="E640" s="1">
        <v>0</v>
      </c>
      <c r="F640" s="1">
        <v>0</v>
      </c>
      <c r="G640" s="2">
        <f t="shared" si="10"/>
        <v>100.18241999904846</v>
      </c>
      <c r="H640" s="2">
        <f t="shared" si="11"/>
        <v>0.38999999925545126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498214.11</v>
      </c>
      <c r="D641" s="1">
        <f>'PR-RAS'!E647</f>
        <v>546298.05000000005</v>
      </c>
      <c r="E641" s="1">
        <v>0</v>
      </c>
      <c r="F641" s="1">
        <v>0</v>
      </c>
      <c r="G641" s="2">
        <f t="shared" si="10"/>
        <v>1018118.5344</v>
      </c>
      <c r="H641" s="2">
        <f t="shared" si="11"/>
        <v>0.16000000003259629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95695.43</v>
      </c>
      <c r="D642" s="1">
        <f>'PR-RAS'!E649</f>
        <v>91843.43</v>
      </c>
      <c r="E642" s="1">
        <v>0</v>
      </c>
      <c r="F642" s="1">
        <v>0</v>
      </c>
      <c r="G642" s="2">
        <f t="shared" si="10"/>
        <v>179084.04788999999</v>
      </c>
      <c r="H642" s="2">
        <f t="shared" si="11"/>
        <v>0.85999999998603016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1054250</v>
      </c>
      <c r="D643" s="1">
        <f>'PR-RAS'!E650</f>
        <v>961957.96</v>
      </c>
      <c r="E643" s="1">
        <v>0</v>
      </c>
      <c r="F643" s="1">
        <v>0</v>
      </c>
      <c r="G643" s="2">
        <f t="shared" si="10"/>
        <v>1911982.52064</v>
      </c>
      <c r="H643" s="2">
        <f t="shared" si="11"/>
        <v>4.0000000037252903E-2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1058102</v>
      </c>
      <c r="D644" s="1">
        <f>'PR-RAS'!E651</f>
        <v>1003671.26</v>
      </c>
      <c r="E644" s="1">
        <v>0</v>
      </c>
      <c r="F644" s="1">
        <v>0</v>
      </c>
      <c r="G644" s="2">
        <f t="shared" si="10"/>
        <v>1971080.8263600001</v>
      </c>
      <c r="H644" s="2">
        <f t="shared" si="1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91843.429999999935</v>
      </c>
      <c r="D645" s="1">
        <f>'PR-RAS'!E652</f>
        <v>50130.129999999888</v>
      </c>
      <c r="E645" s="1">
        <v>0</v>
      </c>
      <c r="F645" s="1">
        <v>0</v>
      </c>
      <c r="G645" s="2">
        <f t="shared" si="10"/>
        <v>123714.77635999981</v>
      </c>
      <c r="H645" s="2">
        <f t="shared" si="11"/>
        <v>0.55999999982304871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58</v>
      </c>
      <c r="E647" s="1">
        <v>0</v>
      </c>
      <c r="F647" s="1">
        <v>0</v>
      </c>
      <c r="G647" s="2">
        <f t="shared" si="10"/>
        <v>111.75800000000001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43</v>
      </c>
      <c r="E649" s="1">
        <v>0</v>
      </c>
      <c r="F649" s="1">
        <v>0</v>
      </c>
      <c r="G649" s="2">
        <f t="shared" si="10"/>
        <v>83.591999999999999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5880402.0700000003</v>
      </c>
      <c r="D668" s="1">
        <f>'PR-RAS'!E675</f>
        <v>5997726.7699999996</v>
      </c>
      <c r="E668" s="1">
        <v>0</v>
      </c>
      <c r="F668" s="1">
        <v>0</v>
      </c>
      <c r="G668" s="2">
        <f t="shared" si="10"/>
        <v>11923195.69187</v>
      </c>
      <c r="H668" s="2">
        <f t="shared" si="11"/>
        <v>0.30000000074505806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4000</v>
      </c>
      <c r="D670" s="1">
        <f>'PR-RAS'!E677</f>
        <v>4000</v>
      </c>
      <c r="E670" s="1">
        <v>0</v>
      </c>
      <c r="F670" s="1">
        <v>0</v>
      </c>
      <c r="G670" s="2">
        <f t="shared" si="10"/>
        <v>8028.0000000000009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67420.25</v>
      </c>
      <c r="D688" s="1">
        <f>'PR-RAS'!E695</f>
        <v>0</v>
      </c>
      <c r="E688" s="1">
        <v>0</v>
      </c>
      <c r="F688" s="1">
        <v>0</v>
      </c>
      <c r="G688" s="2">
        <f t="shared" si="10"/>
        <v>46317.711750000002</v>
      </c>
      <c r="H688" s="2">
        <f t="shared" si="11"/>
        <v>0.25</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11610.82</v>
      </c>
      <c r="D703" s="1">
        <f>'PR-RAS'!E710</f>
        <v>7618.54</v>
      </c>
      <c r="E703" s="1">
        <v>0</v>
      </c>
      <c r="F703" s="1">
        <v>0</v>
      </c>
      <c r="G703" s="2">
        <f t="shared" si="10"/>
        <v>18847.2258</v>
      </c>
      <c r="H703" s="2">
        <f t="shared" si="11"/>
        <v>0.64000000000032742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46748.51</v>
      </c>
      <c r="D709" s="1">
        <f>'PR-RAS'!E716</f>
        <v>0</v>
      </c>
      <c r="E709" s="1">
        <v>0</v>
      </c>
      <c r="F709" s="1">
        <v>0</v>
      </c>
      <c r="G709" s="2">
        <f t="shared" si="10"/>
        <v>33097.945079999998</v>
      </c>
      <c r="H709" s="2">
        <f t="shared" si="11"/>
        <v>0.48999999999796273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9068.7000000000007</v>
      </c>
      <c r="D710" s="1">
        <f>'PR-RAS'!E717</f>
        <v>13680.86</v>
      </c>
      <c r="E710" s="1">
        <v>0</v>
      </c>
      <c r="F710" s="1">
        <v>0</v>
      </c>
      <c r="G710" s="2">
        <f t="shared" si="10"/>
        <v>25829.167779999996</v>
      </c>
      <c r="H710" s="2">
        <f t="shared" si="11"/>
        <v>0.43999999999869033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115644.52</v>
      </c>
      <c r="D711" s="1">
        <f>'PR-RAS'!E718</f>
        <v>155268.54999999999</v>
      </c>
      <c r="E711" s="1">
        <v>0</v>
      </c>
      <c r="F711" s="1">
        <v>0</v>
      </c>
      <c r="G711" s="2">
        <f t="shared" si="10"/>
        <v>302588.95019999996</v>
      </c>
      <c r="H711" s="2">
        <f t="shared" si="11"/>
        <v>0.930000000007567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11515</v>
      </c>
      <c r="D713" s="1">
        <f>'PR-RAS'!E720</f>
        <v>24310</v>
      </c>
      <c r="E713" s="1">
        <v>0</v>
      </c>
      <c r="F713" s="1">
        <v>0</v>
      </c>
      <c r="G713" s="2">
        <f t="shared" si="10"/>
        <v>42816.119999999995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8211.81</v>
      </c>
      <c r="E715" s="1">
        <v>0</v>
      </c>
      <c r="F715" s="1">
        <v>0</v>
      </c>
      <c r="G715" s="2">
        <f t="shared" si="10"/>
        <v>11726.464679999999</v>
      </c>
      <c r="H715" s="2">
        <f t="shared" si="11"/>
        <v>0.19000000000050932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3603</v>
      </c>
      <c r="D719" s="1">
        <f>'PR-RAS'!E726</f>
        <v>2941.8</v>
      </c>
      <c r="E719" s="1">
        <v>0</v>
      </c>
      <c r="F719" s="1">
        <v>0</v>
      </c>
      <c r="G719" s="2">
        <f t="shared" si="10"/>
        <v>6811.3788000000004</v>
      </c>
      <c r="H719" s="2">
        <f t="shared" si="11"/>
        <v>0.1999999999998181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1000</v>
      </c>
      <c r="E822" s="1">
        <v>0</v>
      </c>
      <c r="F822" s="1">
        <v>0</v>
      </c>
      <c r="G822" s="2">
        <f t="shared" si="18"/>
        <v>1642</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2522272.9000000004</v>
      </c>
      <c r="D984" s="6">
        <f>BILANCA!E6</f>
        <v>2634317.46</v>
      </c>
      <c r="E984" s="6">
        <v>0</v>
      </c>
      <c r="F984" s="6">
        <v>0</v>
      </c>
      <c r="G984" s="7">
        <f t="shared" ref="G984:G1241" si="22">B984/1000*C984+B984/500*D984</f>
        <v>7790.9078200000004</v>
      </c>
      <c r="H984" s="7">
        <f t="shared" si="19"/>
        <v>0.55999999959021807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1880095.1900000002</v>
      </c>
      <c r="D985" s="1">
        <f>BILANCA!E7</f>
        <v>1985405.9</v>
      </c>
      <c r="E985" s="1">
        <v>0</v>
      </c>
      <c r="F985" s="1">
        <v>0</v>
      </c>
      <c r="G985" s="2">
        <f t="shared" si="22"/>
        <v>11701.813980000001</v>
      </c>
      <c r="H985" s="2">
        <f t="shared" si="19"/>
        <v>0.29000000027008355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2960</v>
      </c>
      <c r="D988" s="1">
        <f>BILANCA!E10</f>
        <v>2960</v>
      </c>
      <c r="E988" s="1">
        <v>0</v>
      </c>
      <c r="F988" s="1">
        <v>0</v>
      </c>
      <c r="G988" s="2">
        <f t="shared" si="22"/>
        <v>44.400000000000006</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2960</v>
      </c>
      <c r="D989" s="1">
        <f>BILANCA!E11</f>
        <v>2960</v>
      </c>
      <c r="E989" s="1">
        <v>0</v>
      </c>
      <c r="F989" s="1">
        <v>0</v>
      </c>
      <c r="G989" s="2">
        <f t="shared" si="22"/>
        <v>53.28</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1880095.1900000002</v>
      </c>
      <c r="D990" s="1">
        <f>BILANCA!E12</f>
        <v>1963155.9</v>
      </c>
      <c r="E990" s="1">
        <v>0</v>
      </c>
      <c r="F990" s="1">
        <v>0</v>
      </c>
      <c r="G990" s="2">
        <f t="shared" si="22"/>
        <v>40644.84893</v>
      </c>
      <c r="H990" s="2">
        <f t="shared" si="19"/>
        <v>0.29000000027008355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1278197.04</v>
      </c>
      <c r="D991" s="1">
        <f>BILANCA!E13</f>
        <v>1421836.5299999998</v>
      </c>
      <c r="E991" s="1">
        <v>0</v>
      </c>
      <c r="F991" s="1">
        <v>0</v>
      </c>
      <c r="G991" s="2">
        <f t="shared" si="22"/>
        <v>32974.960800000001</v>
      </c>
      <c r="H991" s="2">
        <f t="shared" si="19"/>
        <v>0.51000000024214387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4017365.07</v>
      </c>
      <c r="D993" s="1">
        <f>BILANCA!E15</f>
        <v>4181742.52</v>
      </c>
      <c r="E993" s="1">
        <v>0</v>
      </c>
      <c r="F993" s="1">
        <v>0</v>
      </c>
      <c r="G993" s="2">
        <f t="shared" si="22"/>
        <v>123808.50109999999</v>
      </c>
      <c r="H993" s="2">
        <f t="shared" si="19"/>
        <v>0.54999999981373549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2739168.03</v>
      </c>
      <c r="D996" s="1">
        <f>BILANCA!E18</f>
        <v>2759905.99</v>
      </c>
      <c r="E996" s="1">
        <v>0</v>
      </c>
      <c r="F996" s="1">
        <v>0</v>
      </c>
      <c r="G996" s="2">
        <f t="shared" si="22"/>
        <v>107366.74012999999</v>
      </c>
      <c r="H996" s="2">
        <f t="shared" si="19"/>
        <v>3.9999999571591616E-2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223849.37000000011</v>
      </c>
      <c r="D997" s="1">
        <f>BILANCA!E19</f>
        <v>151186.97999999998</v>
      </c>
      <c r="E997" s="1">
        <v>0</v>
      </c>
      <c r="F997" s="1">
        <v>0</v>
      </c>
      <c r="G997" s="2">
        <f t="shared" si="22"/>
        <v>7367.1266200000009</v>
      </c>
      <c r="H997" s="2">
        <f t="shared" si="19"/>
        <v>0.39000000013038516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460691.04</v>
      </c>
      <c r="D998" s="1">
        <f>BILANCA!E20</f>
        <v>446321.5</v>
      </c>
      <c r="E998" s="1">
        <v>0</v>
      </c>
      <c r="F998" s="1">
        <v>0</v>
      </c>
      <c r="G998" s="2">
        <f t="shared" si="22"/>
        <v>20300.010599999998</v>
      </c>
      <c r="H998" s="2">
        <f t="shared" si="19"/>
        <v>0.53999999997904524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10903.38</v>
      </c>
      <c r="D999" s="1">
        <f>BILANCA!E21</f>
        <v>10903.38</v>
      </c>
      <c r="E999" s="1">
        <v>0</v>
      </c>
      <c r="F999" s="1">
        <v>0</v>
      </c>
      <c r="G999" s="2">
        <f t="shared" si="22"/>
        <v>523.36224000000004</v>
      </c>
      <c r="H999" s="2">
        <f t="shared" si="19"/>
        <v>0.75999999999839929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238312.58</v>
      </c>
      <c r="D1000" s="1">
        <f>BILANCA!E22</f>
        <v>283922.53000000003</v>
      </c>
      <c r="E1000" s="1">
        <v>0</v>
      </c>
      <c r="F1000" s="1">
        <v>0</v>
      </c>
      <c r="G1000" s="2">
        <f t="shared" si="22"/>
        <v>13704.679880000002</v>
      </c>
      <c r="H1000" s="2">
        <f t="shared" si="19"/>
        <v>0.88999999998486601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50646.47</v>
      </c>
      <c r="D1003" s="1">
        <f>BILANCA!E25</f>
        <v>50646.47</v>
      </c>
      <c r="E1003" s="1">
        <v>0</v>
      </c>
      <c r="F1003" s="1">
        <v>0</v>
      </c>
      <c r="G1003" s="2">
        <f t="shared" si="22"/>
        <v>3038.7882000000004</v>
      </c>
      <c r="H1003" s="2">
        <f t="shared" si="19"/>
        <v>0.94000000000232831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932367.81</v>
      </c>
      <c r="D1004" s="1">
        <f>BILANCA!E26</f>
        <v>943589.64</v>
      </c>
      <c r="E1004" s="1">
        <v>0</v>
      </c>
      <c r="F1004" s="1">
        <v>0</v>
      </c>
      <c r="G1004" s="2">
        <f t="shared" si="22"/>
        <v>59210.488890000008</v>
      </c>
      <c r="H1004" s="2">
        <f t="shared" si="19"/>
        <v>0.54999999993015081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1469071.91</v>
      </c>
      <c r="D1006" s="1">
        <f>BILANCA!E28</f>
        <v>1584196.54</v>
      </c>
      <c r="E1006" s="1">
        <v>0</v>
      </c>
      <c r="F1006" s="1">
        <v>0</v>
      </c>
      <c r="G1006" s="2">
        <f t="shared" si="22"/>
        <v>106661.69477</v>
      </c>
      <c r="H1006" s="2">
        <f t="shared" si="19"/>
        <v>0.55000000004656613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378048.78</v>
      </c>
      <c r="D1013" s="1">
        <f>BILANCA!E35</f>
        <v>390132.39</v>
      </c>
      <c r="E1013" s="1">
        <v>0</v>
      </c>
      <c r="F1013" s="1">
        <v>0</v>
      </c>
      <c r="G1013" s="2">
        <f t="shared" si="22"/>
        <v>34749.406799999997</v>
      </c>
      <c r="H1013" s="2">
        <f t="shared" si="19"/>
        <v>0.60999999998603016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378048.78</v>
      </c>
      <c r="D1014" s="1">
        <f>BILANCA!E36</f>
        <v>390132.39</v>
      </c>
      <c r="E1014" s="1">
        <v>0</v>
      </c>
      <c r="F1014" s="1">
        <v>0</v>
      </c>
      <c r="G1014" s="2">
        <f t="shared" si="22"/>
        <v>35907.720360000007</v>
      </c>
      <c r="H1014" s="2">
        <f t="shared" si="19"/>
        <v>0.60999999998603016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5126.91</v>
      </c>
      <c r="E1025" s="1">
        <v>0</v>
      </c>
      <c r="F1025" s="1">
        <v>0</v>
      </c>
      <c r="G1025" s="2">
        <f t="shared" si="22"/>
        <v>430.66043999999999</v>
      </c>
      <c r="H1025" s="2">
        <f t="shared" si="19"/>
        <v>9.0000000000145519E-2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5126.91</v>
      </c>
      <c r="E1028" s="1">
        <v>0</v>
      </c>
      <c r="F1028" s="1">
        <v>0</v>
      </c>
      <c r="G1028" s="2">
        <f t="shared" si="22"/>
        <v>461.42189999999999</v>
      </c>
      <c r="H1028" s="2">
        <f t="shared" si="19"/>
        <v>9.0000000000145519E-2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670270.42000000004</v>
      </c>
      <c r="D1031" s="1">
        <f>BILANCA!E53</f>
        <v>577862.99</v>
      </c>
      <c r="E1031" s="1">
        <v>0</v>
      </c>
      <c r="F1031" s="1">
        <v>0</v>
      </c>
      <c r="G1031" s="2">
        <f t="shared" si="22"/>
        <v>87647.8272</v>
      </c>
      <c r="H1031" s="2">
        <f t="shared" si="19"/>
        <v>0.43000000005122274</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670270.42000000004</v>
      </c>
      <c r="D1033" s="1">
        <f>BILANCA!E55</f>
        <v>577862.99</v>
      </c>
      <c r="E1033" s="1">
        <v>0</v>
      </c>
      <c r="F1033" s="1">
        <v>0</v>
      </c>
      <c r="G1033" s="2">
        <f t="shared" si="22"/>
        <v>91299.82</v>
      </c>
      <c r="H1033" s="2">
        <f t="shared" si="19"/>
        <v>0.43000000005122274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22250</v>
      </c>
      <c r="E1034" s="1">
        <v>0</v>
      </c>
      <c r="F1034" s="1">
        <v>0</v>
      </c>
      <c r="G1034" s="2">
        <f t="shared" si="22"/>
        <v>2269.5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22250</v>
      </c>
      <c r="E1035" s="1">
        <v>0</v>
      </c>
      <c r="F1035" s="1">
        <v>0</v>
      </c>
      <c r="G1035" s="2">
        <f t="shared" si="22"/>
        <v>2314</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642177.71</v>
      </c>
      <c r="D1046" s="1">
        <f>BILANCA!E68</f>
        <v>648911.55999999994</v>
      </c>
      <c r="E1046" s="1">
        <v>0</v>
      </c>
      <c r="F1046" s="1">
        <v>0</v>
      </c>
      <c r="G1046" s="2">
        <f t="shared" si="22"/>
        <v>122220.05228999999</v>
      </c>
      <c r="H1046" s="2">
        <f t="shared" si="19"/>
        <v>0.73000000009778887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91843.430000000008</v>
      </c>
      <c r="D1047" s="1">
        <f>BILANCA!E69</f>
        <v>50130.13</v>
      </c>
      <c r="E1047" s="1">
        <v>0</v>
      </c>
      <c r="F1047" s="1">
        <v>0</v>
      </c>
      <c r="G1047" s="2">
        <f t="shared" si="22"/>
        <v>12294.636160000002</v>
      </c>
      <c r="H1047" s="2">
        <f t="shared" si="19"/>
        <v>0.56000000000494765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91603.72</v>
      </c>
      <c r="D1048" s="1">
        <f>BILANCA!E70</f>
        <v>50130.13</v>
      </c>
      <c r="E1048" s="1">
        <v>0</v>
      </c>
      <c r="F1048" s="1">
        <v>0</v>
      </c>
      <c r="G1048" s="2">
        <f t="shared" si="22"/>
        <v>12471.1587</v>
      </c>
      <c r="H1048" s="2">
        <f t="shared" si="19"/>
        <v>0.4099999999962165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91603.72</v>
      </c>
      <c r="D1050" s="1">
        <f>BILANCA!E72</f>
        <v>50130.13</v>
      </c>
      <c r="E1050" s="1">
        <v>0</v>
      </c>
      <c r="F1050" s="1">
        <v>0</v>
      </c>
      <c r="G1050" s="2">
        <f t="shared" si="22"/>
        <v>12854.88666</v>
      </c>
      <c r="H1050" s="2">
        <f t="shared" si="19"/>
        <v>0.4099999999962165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239.71</v>
      </c>
      <c r="D1054" s="1">
        <f>BILANCA!E76</f>
        <v>0</v>
      </c>
      <c r="E1054" s="1">
        <v>0</v>
      </c>
      <c r="F1054" s="1">
        <v>0</v>
      </c>
      <c r="G1054" s="2">
        <f t="shared" si="22"/>
        <v>17.019410000000001</v>
      </c>
      <c r="H1054" s="2">
        <f t="shared" si="19"/>
        <v>0.28999999999999204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49603.35</v>
      </c>
      <c r="D1056" s="1">
        <f>BILANCA!E78</f>
        <v>52183.380000000005</v>
      </c>
      <c r="E1056" s="1">
        <v>0</v>
      </c>
      <c r="F1056" s="1">
        <v>0</v>
      </c>
      <c r="G1056" s="2">
        <f t="shared" si="22"/>
        <v>11239.818029999999</v>
      </c>
      <c r="H1056" s="2">
        <f t="shared" si="19"/>
        <v>0.73000000000320142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26.33</v>
      </c>
      <c r="D1062" s="1">
        <f>BILANCA!E84</f>
        <v>7050.98</v>
      </c>
      <c r="E1062" s="1">
        <v>0</v>
      </c>
      <c r="F1062" s="1">
        <v>0</v>
      </c>
      <c r="G1062" s="2">
        <f t="shared" si="22"/>
        <v>1116.13491</v>
      </c>
      <c r="H1062" s="2">
        <f t="shared" si="19"/>
        <v>0.35000000000043485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49577.02</v>
      </c>
      <c r="D1064" s="1">
        <f>BILANCA!E86</f>
        <v>45132.4</v>
      </c>
      <c r="E1064" s="1">
        <v>0</v>
      </c>
      <c r="F1064" s="1">
        <v>0</v>
      </c>
      <c r="G1064" s="2">
        <f t="shared" si="22"/>
        <v>11327.18742</v>
      </c>
      <c r="H1064" s="2">
        <f t="shared" si="19"/>
        <v>0.41999999999825377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2400</v>
      </c>
      <c r="D1124" s="1">
        <f>BILANCA!E146</f>
        <v>300</v>
      </c>
      <c r="E1124" s="1">
        <v>0</v>
      </c>
      <c r="F1124" s="1">
        <v>0</v>
      </c>
      <c r="G1124" s="2">
        <f t="shared" si="22"/>
        <v>423</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2500</v>
      </c>
      <c r="D1137" s="1">
        <f>BILANCA!E159</f>
        <v>800</v>
      </c>
      <c r="E1137" s="1">
        <v>0</v>
      </c>
      <c r="F1137" s="1">
        <v>0</v>
      </c>
      <c r="G1137" s="2">
        <f t="shared" si="22"/>
        <v>631.4</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100</v>
      </c>
      <c r="D1141" s="1">
        <f>BILANCA!E163</f>
        <v>500</v>
      </c>
      <c r="E1141" s="1">
        <v>0</v>
      </c>
      <c r="F1141" s="1">
        <v>0</v>
      </c>
      <c r="G1141" s="2">
        <f t="shared" si="22"/>
        <v>173.8</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116.82</v>
      </c>
      <c r="D1142" s="1">
        <f>BILANCA!E164</f>
        <v>0</v>
      </c>
      <c r="E1142" s="1">
        <v>0</v>
      </c>
      <c r="F1142" s="1">
        <v>0</v>
      </c>
      <c r="G1142" s="2">
        <f t="shared" si="22"/>
        <v>18.574379999999998</v>
      </c>
      <c r="H1142" s="2">
        <f t="shared" si="23"/>
        <v>0.18000000000000682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116.82</v>
      </c>
      <c r="D1144" s="1">
        <f>BILANCA!E166</f>
        <v>0</v>
      </c>
      <c r="E1144" s="1">
        <v>0</v>
      </c>
      <c r="F1144" s="1">
        <v>0</v>
      </c>
      <c r="G1144" s="2">
        <f t="shared" si="22"/>
        <v>18.808019999999999</v>
      </c>
      <c r="H1144" s="2">
        <f t="shared" si="23"/>
        <v>0.18000000000000682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498214.11</v>
      </c>
      <c r="D1148" s="1">
        <f>BILANCA!E170</f>
        <v>546298.04999999993</v>
      </c>
      <c r="E1148" s="1">
        <v>0</v>
      </c>
      <c r="F1148" s="1">
        <v>0</v>
      </c>
      <c r="G1148" s="2">
        <f t="shared" si="22"/>
        <v>262483.68465000001</v>
      </c>
      <c r="H1148" s="2">
        <f t="shared" si="23"/>
        <v>0.15999999991618097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1469.23</v>
      </c>
      <c r="E1149" s="1">
        <v>0</v>
      </c>
      <c r="F1149" s="1">
        <v>0</v>
      </c>
      <c r="G1149" s="2">
        <f t="shared" si="22"/>
        <v>487.78436000000005</v>
      </c>
      <c r="H1149" s="2">
        <f t="shared" si="23"/>
        <v>0.23000000000001819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498214.11</v>
      </c>
      <c r="D1151" s="1">
        <f>BILANCA!E173</f>
        <v>544828.81999999995</v>
      </c>
      <c r="E1151" s="1">
        <v>0</v>
      </c>
      <c r="F1151" s="1">
        <v>0</v>
      </c>
      <c r="G1151" s="2">
        <f t="shared" si="22"/>
        <v>266762.45399999997</v>
      </c>
      <c r="H1151" s="2">
        <f t="shared" si="23"/>
        <v>0.2900000000372529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2522272.9000000004</v>
      </c>
      <c r="D1152" s="1">
        <f>BILANCA!E175</f>
        <v>2634317.46</v>
      </c>
      <c r="E1152" s="1">
        <v>0</v>
      </c>
      <c r="F1152" s="1">
        <v>0</v>
      </c>
      <c r="G1152" s="2">
        <f t="shared" si="22"/>
        <v>1316663.4215800001</v>
      </c>
      <c r="H1152" s="2">
        <f t="shared" si="23"/>
        <v>0.55999999959021807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630444.43000000005</v>
      </c>
      <c r="D1153" s="1">
        <f>BILANCA!E176</f>
        <v>648238.55000000005</v>
      </c>
      <c r="E1153" s="1">
        <v>0</v>
      </c>
      <c r="F1153" s="1">
        <v>0</v>
      </c>
      <c r="G1153" s="2">
        <f t="shared" si="22"/>
        <v>327576.66010000004</v>
      </c>
      <c r="H1153" s="2">
        <f t="shared" si="23"/>
        <v>0.88000000000465661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621067.79</v>
      </c>
      <c r="D1154" s="1">
        <f>BILANCA!E177</f>
        <v>641516.55000000005</v>
      </c>
      <c r="E1154" s="1">
        <v>0</v>
      </c>
      <c r="F1154" s="1">
        <v>0</v>
      </c>
      <c r="G1154" s="2">
        <f t="shared" si="22"/>
        <v>325601.25219000003</v>
      </c>
      <c r="H1154" s="2">
        <f t="shared" si="23"/>
        <v>0.65999999991618097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496334.11</v>
      </c>
      <c r="D1155" s="1">
        <f>BILANCA!E178</f>
        <v>544247.82999999996</v>
      </c>
      <c r="E1155" s="1">
        <v>0</v>
      </c>
      <c r="F1155" s="1">
        <v>0</v>
      </c>
      <c r="G1155" s="2">
        <f t="shared" si="22"/>
        <v>272590.72043999995</v>
      </c>
      <c r="H1155" s="2">
        <f t="shared" si="23"/>
        <v>0.28000000002793968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74438.95</v>
      </c>
      <c r="D1156" s="1">
        <f>BILANCA!E179</f>
        <v>45797.29</v>
      </c>
      <c r="E1156" s="1">
        <v>0</v>
      </c>
      <c r="F1156" s="1">
        <v>0</v>
      </c>
      <c r="G1156" s="2">
        <f t="shared" si="22"/>
        <v>28723.800689999996</v>
      </c>
      <c r="H1156" s="2">
        <f t="shared" si="23"/>
        <v>0.3400000000037835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396.3</v>
      </c>
      <c r="D1157" s="1">
        <f>BILANCA!E180</f>
        <v>473.27</v>
      </c>
      <c r="E1157" s="1">
        <v>0</v>
      </c>
      <c r="F1157" s="1">
        <v>0</v>
      </c>
      <c r="G1157" s="2">
        <f t="shared" si="22"/>
        <v>233.65415999999999</v>
      </c>
      <c r="H1157" s="2">
        <f t="shared" si="23"/>
        <v>0.56999999999999318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396.3</v>
      </c>
      <c r="D1160" s="1">
        <f>BILANCA!E183</f>
        <v>473.27</v>
      </c>
      <c r="E1160" s="1">
        <v>0</v>
      </c>
      <c r="F1160" s="1">
        <v>0</v>
      </c>
      <c r="G1160" s="2">
        <f t="shared" si="22"/>
        <v>237.68268</v>
      </c>
      <c r="H1160" s="2">
        <f t="shared" si="23"/>
        <v>0.56999999999999318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49898.43</v>
      </c>
      <c r="D1165" s="1">
        <f>BILANCA!E188</f>
        <v>50998.16</v>
      </c>
      <c r="E1165" s="1">
        <v>0</v>
      </c>
      <c r="F1165" s="1">
        <v>0</v>
      </c>
      <c r="G1165" s="2">
        <f t="shared" si="22"/>
        <v>27644.844499999999</v>
      </c>
      <c r="H1165" s="2">
        <f t="shared" si="23"/>
        <v>0.5900000000037835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3208.1</v>
      </c>
      <c r="D1166" s="1">
        <f>BILANCA!E189</f>
        <v>2035</v>
      </c>
      <c r="E1166" s="1">
        <v>0</v>
      </c>
      <c r="F1166" s="1">
        <v>0</v>
      </c>
      <c r="G1166" s="2">
        <f t="shared" si="22"/>
        <v>1331.8923</v>
      </c>
      <c r="H1166" s="2">
        <f t="shared" si="23"/>
        <v>9.9999999999909051E-2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6168.54</v>
      </c>
      <c r="D1211" s="1">
        <f>BILANCA!E234</f>
        <v>4687</v>
      </c>
      <c r="E1211" s="1">
        <v>0</v>
      </c>
      <c r="F1211" s="1">
        <v>0</v>
      </c>
      <c r="G1211" s="2">
        <f t="shared" si="22"/>
        <v>3543.6991200000002</v>
      </c>
      <c r="H1211" s="2">
        <f t="shared" si="23"/>
        <v>0.46000000000003638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250</v>
      </c>
      <c r="D1212" s="1">
        <f>BILANCA!E235</f>
        <v>4687</v>
      </c>
      <c r="E1212" s="1">
        <v>0</v>
      </c>
      <c r="F1212" s="1">
        <v>0</v>
      </c>
      <c r="G1212" s="2">
        <f t="shared" si="22"/>
        <v>2203.8960000000002</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5918.54</v>
      </c>
      <c r="D1213" s="1">
        <f>BILANCA!E236</f>
        <v>0</v>
      </c>
      <c r="E1213" s="1">
        <v>0</v>
      </c>
      <c r="F1213" s="1">
        <v>0</v>
      </c>
      <c r="G1213" s="2">
        <f t="shared" si="22"/>
        <v>1361.2642000000001</v>
      </c>
      <c r="H1213" s="2">
        <f t="shared" si="23"/>
        <v>0.46000000000003638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1891828.4700000002</v>
      </c>
      <c r="D1214" s="1">
        <f>BILANCA!E237</f>
        <v>1986078.9100000001</v>
      </c>
      <c r="E1214" s="1">
        <v>0</v>
      </c>
      <c r="F1214" s="1">
        <v>0</v>
      </c>
      <c r="G1214" s="2">
        <f t="shared" si="22"/>
        <v>1354580.83299</v>
      </c>
      <c r="H1214" s="2">
        <f t="shared" si="23"/>
        <v>0.56000000005587935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1880546.59</v>
      </c>
      <c r="D1215" s="1">
        <f>BILANCA!E238</f>
        <v>1985857.3</v>
      </c>
      <c r="E1215" s="1">
        <v>0</v>
      </c>
      <c r="F1215" s="1">
        <v>0</v>
      </c>
      <c r="G1215" s="2">
        <f t="shared" si="22"/>
        <v>1357724.59608</v>
      </c>
      <c r="H1215" s="2">
        <f t="shared" si="23"/>
        <v>0.7099999999627471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1880546.59</v>
      </c>
      <c r="D1216" s="1">
        <f>BILANCA!E239</f>
        <v>1985857.3</v>
      </c>
      <c r="E1216" s="1">
        <v>0</v>
      </c>
      <c r="F1216" s="1">
        <v>0</v>
      </c>
      <c r="G1216" s="2">
        <f t="shared" si="22"/>
        <v>1363576.85727</v>
      </c>
      <c r="H1216" s="2">
        <f t="shared" si="23"/>
        <v>0.7099999999627471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1880546.59</v>
      </c>
      <c r="D1217" s="1">
        <f>BILANCA!E240</f>
        <v>1985857.3</v>
      </c>
      <c r="E1217" s="1">
        <v>0</v>
      </c>
      <c r="F1217" s="1">
        <v>0</v>
      </c>
      <c r="G1217" s="2">
        <f t="shared" si="22"/>
        <v>1369429.11846</v>
      </c>
      <c r="H1217" s="2">
        <f t="shared" si="23"/>
        <v>0.7099999999627471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8765.06</v>
      </c>
      <c r="D1222" s="1">
        <f>BILANCA!E245</f>
        <v>-78.389999999999418</v>
      </c>
      <c r="E1222" s="1">
        <v>0</v>
      </c>
      <c r="F1222" s="1">
        <v>0</v>
      </c>
      <c r="G1222" s="2">
        <f t="shared" si="22"/>
        <v>2057.3789200000001</v>
      </c>
      <c r="H1222" s="2">
        <f t="shared" si="23"/>
        <v>0.44999999999890861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10262.73</v>
      </c>
      <c r="D1223" s="1">
        <f>BILANCA!E246</f>
        <v>6977.09</v>
      </c>
      <c r="E1223" s="1">
        <v>0</v>
      </c>
      <c r="F1223" s="1">
        <v>0</v>
      </c>
      <c r="G1223" s="2">
        <f t="shared" si="22"/>
        <v>5812.0583999999999</v>
      </c>
      <c r="H1223" s="2">
        <f t="shared" si="23"/>
        <v>0.36000000000058208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10262.73</v>
      </c>
      <c r="D1224" s="1">
        <f>BILANCA!E247</f>
        <v>6977.09</v>
      </c>
      <c r="E1224" s="1">
        <v>0</v>
      </c>
      <c r="F1224" s="1">
        <v>0</v>
      </c>
      <c r="G1224" s="2">
        <f t="shared" si="22"/>
        <v>5836.2753099999991</v>
      </c>
      <c r="H1224" s="2">
        <f t="shared" si="23"/>
        <v>0.36000000000058208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1497.67</v>
      </c>
      <c r="D1227" s="1">
        <f>BILANCA!E250</f>
        <v>7055.48</v>
      </c>
      <c r="E1227" s="1">
        <v>0</v>
      </c>
      <c r="F1227" s="1">
        <v>0</v>
      </c>
      <c r="G1227" s="2">
        <f t="shared" si="22"/>
        <v>3808.5057200000001</v>
      </c>
      <c r="H1227" s="2">
        <f t="shared" si="23"/>
        <v>0.80999999999949068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1497.67</v>
      </c>
      <c r="D1229" s="1">
        <f>BILANCA!E252</f>
        <v>7055.48</v>
      </c>
      <c r="E1229" s="1">
        <v>0</v>
      </c>
      <c r="F1229" s="1">
        <v>0</v>
      </c>
      <c r="G1229" s="2">
        <f t="shared" si="22"/>
        <v>3839.72298</v>
      </c>
      <c r="H1229" s="2">
        <f t="shared" si="23"/>
        <v>0.80999999999949068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2400</v>
      </c>
      <c r="D1232" s="1">
        <f>BILANCA!E255</f>
        <v>300</v>
      </c>
      <c r="E1232" s="1">
        <v>0</v>
      </c>
      <c r="F1232" s="1">
        <v>0</v>
      </c>
      <c r="G1232" s="2">
        <f t="shared" si="22"/>
        <v>747</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116.82</v>
      </c>
      <c r="D1233" s="1">
        <f>BILANCA!E256</f>
        <v>0</v>
      </c>
      <c r="E1233" s="1">
        <v>0</v>
      </c>
      <c r="F1233" s="1">
        <v>0</v>
      </c>
      <c r="G1233" s="2">
        <f t="shared" si="22"/>
        <v>29.204999999999998</v>
      </c>
      <c r="H1233" s="2">
        <f t="shared" si="23"/>
        <v>0.18000000000000682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217083.2</v>
      </c>
      <c r="D1236" s="1">
        <f>BILANCA!E259</f>
        <v>168511.76</v>
      </c>
      <c r="E1236" s="1">
        <v>0</v>
      </c>
      <c r="F1236" s="1">
        <v>0</v>
      </c>
      <c r="G1236" s="2">
        <f t="shared" si="22"/>
        <v>140189.00016000003</v>
      </c>
      <c r="H1236" s="2">
        <f t="shared" si="23"/>
        <v>0.44000000000232831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217083.2</v>
      </c>
      <c r="D1237" s="1">
        <f>BILANCA!E260</f>
        <v>168511.76</v>
      </c>
      <c r="E1237" s="1">
        <v>0</v>
      </c>
      <c r="F1237" s="1">
        <v>0</v>
      </c>
      <c r="G1237" s="2">
        <f t="shared" si="22"/>
        <v>140743.10688000001</v>
      </c>
      <c r="H1237" s="2">
        <f t="shared" si="23"/>
        <v>0.44000000000232831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2500</v>
      </c>
      <c r="D1240" s="1">
        <f>BILANCA!E264</f>
        <v>800</v>
      </c>
      <c r="E1240" s="1">
        <v>0</v>
      </c>
      <c r="F1240" s="1">
        <v>0</v>
      </c>
      <c r="G1240" s="2">
        <f t="shared" si="22"/>
        <v>1053.7</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116.82</v>
      </c>
      <c r="D1243" s="1">
        <f>BILANCA!E267</f>
        <v>0</v>
      </c>
      <c r="E1243" s="1">
        <v>0</v>
      </c>
      <c r="F1243" s="1">
        <v>0</v>
      </c>
      <c r="G1243" s="2">
        <f t="shared" si="24"/>
        <v>30.373200000000001</v>
      </c>
      <c r="H1243" s="2">
        <f t="shared" si="23"/>
        <v>0.18000000000000682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49577.02</v>
      </c>
      <c r="D1244" s="1">
        <f>BILANCA!E268</f>
        <v>45132.4</v>
      </c>
      <c r="E1244" s="1">
        <v>0</v>
      </c>
      <c r="F1244" s="1">
        <v>0</v>
      </c>
      <c r="G1244" s="2">
        <f t="shared" si="24"/>
        <v>36498.715020000003</v>
      </c>
      <c r="H1244" s="2">
        <f t="shared" si="23"/>
        <v>0.41999999999825377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621067.79</v>
      </c>
      <c r="D1264" s="1">
        <f>BILANCA!E288</f>
        <v>641516.55000000005</v>
      </c>
      <c r="E1264" s="1">
        <v>0</v>
      </c>
      <c r="F1264" s="1">
        <v>0</v>
      </c>
      <c r="G1264" s="2">
        <f t="shared" si="24"/>
        <v>535052.35009000008</v>
      </c>
      <c r="H1264" s="2">
        <f t="shared" si="23"/>
        <v>0.65999999991618097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3208.1</v>
      </c>
      <c r="D1266" s="1">
        <f>BILANCA!E290</f>
        <v>2035</v>
      </c>
      <c r="E1266" s="1">
        <v>0</v>
      </c>
      <c r="F1266" s="1">
        <v>0</v>
      </c>
      <c r="G1266" s="2">
        <f t="shared" si="24"/>
        <v>2059.7022999999999</v>
      </c>
      <c r="H1266" s="2">
        <f t="shared" si="23"/>
        <v>9.9999999999909051E-2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26</v>
      </c>
      <c r="D1274" s="1">
        <f>BILANCA!E298</f>
        <v>0</v>
      </c>
      <c r="E1274" s="1">
        <v>0</v>
      </c>
      <c r="F1274" s="1">
        <v>0</v>
      </c>
      <c r="G1274" s="2">
        <f t="shared" si="24"/>
        <v>7.5659999999999998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49872</v>
      </c>
      <c r="D1278" s="1">
        <f>BILANCA!E302</f>
        <v>50998.16</v>
      </c>
      <c r="E1278" s="1">
        <v>0</v>
      </c>
      <c r="F1278" s="1">
        <v>0</v>
      </c>
      <c r="G1278" s="2">
        <f t="shared" si="24"/>
        <v>44801.154399999999</v>
      </c>
      <c r="H1278" s="2">
        <f t="shared" si="23"/>
        <v>0.16000000000349246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6628975.8899999997</v>
      </c>
      <c r="D1408" s="1">
        <f>'RAS-funkcijski'!E114</f>
        <v>6877729.9299999997</v>
      </c>
      <c r="E1408" s="1">
        <v>0</v>
      </c>
      <c r="F1408" s="1">
        <v>0</v>
      </c>
      <c r="G1408" s="2">
        <f t="shared" si="24"/>
        <v>2242287.9325000001</v>
      </c>
      <c r="H1408" s="2">
        <f t="shared" si="27"/>
        <v>0.18000000063329935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6628975.8899999997</v>
      </c>
      <c r="D1412" s="1">
        <f>'RAS-funkcijski'!E118</f>
        <v>6877729.9299999997</v>
      </c>
      <c r="E1412" s="1">
        <v>0</v>
      </c>
      <c r="F1412" s="1">
        <v>0</v>
      </c>
      <c r="G1412" s="2">
        <f t="shared" si="24"/>
        <v>2323825.6754999999</v>
      </c>
      <c r="H1412" s="2">
        <f t="shared" si="27"/>
        <v>0.18000000063329935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6628975.8899999997</v>
      </c>
      <c r="D1414" s="1">
        <f>'RAS-funkcijski'!E120</f>
        <v>6877729.9299999997</v>
      </c>
      <c r="E1414" s="1">
        <v>0</v>
      </c>
      <c r="F1414" s="1">
        <v>0</v>
      </c>
      <c r="G1414" s="2">
        <f t="shared" si="24"/>
        <v>2364594.5470000003</v>
      </c>
      <c r="H1414" s="2">
        <f t="shared" si="27"/>
        <v>0.18000000063329935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6628975.8899999997</v>
      </c>
      <c r="D1435" s="13">
        <f>'RAS-funkcijski'!E141</f>
        <v>6877729.9299999997</v>
      </c>
      <c r="E1435" s="13">
        <v>0</v>
      </c>
      <c r="F1435" s="13">
        <v>0</v>
      </c>
      <c r="G1435" s="14">
        <f t="shared" si="24"/>
        <v>2792667.6977499998</v>
      </c>
      <c r="H1435" s="14">
        <f t="shared" si="27"/>
        <v>0.18000000063329935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624275.89</v>
      </c>
      <c r="D1480" s="6"/>
      <c r="E1480" s="6">
        <v>0</v>
      </c>
      <c r="F1480" s="6">
        <v>0</v>
      </c>
      <c r="G1480" s="7">
        <f t="shared" ref="G1480:G1580" si="34">B1480/1000*C1480</f>
        <v>624.27589</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6951639.6000000006</v>
      </c>
      <c r="D1481" s="1">
        <v>0</v>
      </c>
      <c r="E1481" s="1">
        <v>0</v>
      </c>
      <c r="F1481" s="1">
        <v>0</v>
      </c>
      <c r="G1481" s="2">
        <f t="shared" si="34"/>
        <v>13903.279200000001</v>
      </c>
      <c r="H1481" s="2">
        <f t="shared" si="35"/>
        <v>0.39999999944120646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47405.15</v>
      </c>
      <c r="D1482" s="1">
        <v>0</v>
      </c>
      <c r="E1482" s="1">
        <v>0</v>
      </c>
      <c r="F1482" s="1">
        <v>0</v>
      </c>
      <c r="G1482" s="2">
        <f t="shared" si="34"/>
        <v>142.21545</v>
      </c>
      <c r="H1482" s="2">
        <f t="shared" si="35"/>
        <v>0.15000000000145519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6850527.3700000001</v>
      </c>
      <c r="D1483" s="1">
        <v>0</v>
      </c>
      <c r="E1483" s="1">
        <v>0</v>
      </c>
      <c r="F1483" s="1">
        <v>0</v>
      </c>
      <c r="G1483" s="2">
        <f t="shared" si="34"/>
        <v>27402.109480000003</v>
      </c>
      <c r="H1483" s="2">
        <f t="shared" si="35"/>
        <v>0.37000000011175871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6069183.8799999999</v>
      </c>
      <c r="D1484" s="1">
        <v>0</v>
      </c>
      <c r="E1484" s="1">
        <v>0</v>
      </c>
      <c r="F1484" s="1">
        <v>0</v>
      </c>
      <c r="G1484" s="2">
        <f t="shared" si="34"/>
        <v>30345.919399999999</v>
      </c>
      <c r="H1484" s="2">
        <f t="shared" si="35"/>
        <v>0.12000000011175871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770198.58</v>
      </c>
      <c r="D1485" s="1">
        <v>0</v>
      </c>
      <c r="E1485" s="1">
        <v>0</v>
      </c>
      <c r="F1485" s="1">
        <v>0</v>
      </c>
      <c r="G1485" s="2">
        <f t="shared" si="34"/>
        <v>4621.1914799999995</v>
      </c>
      <c r="H1485" s="2">
        <f t="shared" si="35"/>
        <v>0.42000000004190952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11144.91</v>
      </c>
      <c r="D1486" s="1">
        <v>0</v>
      </c>
      <c r="E1486" s="1">
        <v>0</v>
      </c>
      <c r="F1486" s="1">
        <v>0</v>
      </c>
      <c r="G1486" s="2">
        <f t="shared" si="34"/>
        <v>78.01437</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53707.08</v>
      </c>
      <c r="D1492" s="1">
        <v>0</v>
      </c>
      <c r="E1492" s="1">
        <v>0</v>
      </c>
      <c r="F1492" s="1">
        <v>0</v>
      </c>
      <c r="G1492" s="2">
        <f t="shared" si="34"/>
        <v>698.19204000000002</v>
      </c>
      <c r="H1492" s="2">
        <f t="shared" si="35"/>
        <v>8.000000000174623E-2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6932363.9400000004</v>
      </c>
      <c r="D1499" s="1">
        <v>0</v>
      </c>
      <c r="E1499" s="1">
        <v>0</v>
      </c>
      <c r="F1499" s="1">
        <v>0</v>
      </c>
      <c r="G1499" s="2">
        <f t="shared" si="34"/>
        <v>138647.2788</v>
      </c>
      <c r="H1499" s="2">
        <f t="shared" si="35"/>
        <v>5.9999999590218067E-2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45120.42</v>
      </c>
      <c r="D1500" s="1">
        <v>0</v>
      </c>
      <c r="E1500" s="1">
        <v>0</v>
      </c>
      <c r="F1500" s="1">
        <v>0</v>
      </c>
      <c r="G1500" s="2">
        <f t="shared" si="34"/>
        <v>947.52882</v>
      </c>
      <c r="H1500" s="2">
        <f t="shared" si="35"/>
        <v>0.41999999999825377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6832363.3400000008</v>
      </c>
      <c r="D1501" s="1">
        <v>0</v>
      </c>
      <c r="E1501" s="1">
        <v>0</v>
      </c>
      <c r="F1501" s="1">
        <v>0</v>
      </c>
      <c r="G1501" s="2">
        <f t="shared" si="34"/>
        <v>150311.99348</v>
      </c>
      <c r="H1501" s="2">
        <f t="shared" si="35"/>
        <v>0.34000000078231096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6021270.1600000001</v>
      </c>
      <c r="D1502" s="1">
        <v>0</v>
      </c>
      <c r="E1502" s="1">
        <v>0</v>
      </c>
      <c r="F1502" s="1">
        <v>0</v>
      </c>
      <c r="G1502" s="2">
        <f t="shared" si="34"/>
        <v>138489.21368000002</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800025.24</v>
      </c>
      <c r="D1503" s="1">
        <v>0</v>
      </c>
      <c r="E1503" s="1">
        <v>0</v>
      </c>
      <c r="F1503" s="1">
        <v>0</v>
      </c>
      <c r="G1503" s="2">
        <f t="shared" si="34"/>
        <v>19200.605759999999</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11067.94</v>
      </c>
      <c r="D1504" s="1">
        <v>0</v>
      </c>
      <c r="E1504" s="1">
        <v>0</v>
      </c>
      <c r="F1504" s="1">
        <v>0</v>
      </c>
      <c r="G1504" s="2">
        <f t="shared" si="34"/>
        <v>276.69850000000002</v>
      </c>
      <c r="H1504" s="2">
        <f t="shared" si="35"/>
        <v>5.9999999999490683E-2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54880.18</v>
      </c>
      <c r="D1510" s="1">
        <v>0</v>
      </c>
      <c r="E1510" s="1">
        <v>0</v>
      </c>
      <c r="F1510" s="1">
        <v>0</v>
      </c>
      <c r="G1510" s="2">
        <f t="shared" si="34"/>
        <v>1701.28558</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643551.54999999981</v>
      </c>
      <c r="D1517" s="1">
        <v>0</v>
      </c>
      <c r="E1517" s="1">
        <v>0</v>
      </c>
      <c r="F1517" s="1">
        <v>0</v>
      </c>
      <c r="G1517" s="2">
        <f t="shared" si="34"/>
        <v>24454.958899999991</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643551.55000000005</v>
      </c>
      <c r="D1576" s="1">
        <v>0</v>
      </c>
      <c r="E1576" s="1">
        <v>0</v>
      </c>
      <c r="F1576" s="1">
        <v>0</v>
      </c>
      <c r="G1576" s="2">
        <f t="shared" si="34"/>
        <v>62424.500350000009</v>
      </c>
      <c r="H1576" s="2">
        <f t="shared" si="35"/>
        <v>0.44999999995343387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641516.55000000005</v>
      </c>
      <c r="D1578" s="1">
        <v>0</v>
      </c>
      <c r="E1578" s="1">
        <v>0</v>
      </c>
      <c r="F1578" s="1">
        <v>0</v>
      </c>
      <c r="G1578" s="2">
        <f t="shared" si="34"/>
        <v>63510.138450000006</v>
      </c>
      <c r="H1578" s="2">
        <f t="shared" si="35"/>
        <v>0.44999999995343387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2035</v>
      </c>
      <c r="D1579" s="1">
        <v>0</v>
      </c>
      <c r="E1579" s="1">
        <v>0</v>
      </c>
      <c r="F1579" s="1">
        <v>0</v>
      </c>
      <c r="G1579" s="2">
        <f t="shared" si="34"/>
        <v>203.5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8" t="s">
        <v>22</v>
      </c>
      <c r="B2" s="339"/>
      <c r="C2" s="339"/>
      <c r="D2" s="339"/>
      <c r="E2" s="339"/>
      <c r="F2" s="339"/>
      <c r="G2" s="339"/>
      <c r="H2" s="339"/>
      <c r="I2" s="33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40" t="s">
        <v>24</v>
      </c>
      <c r="B4" s="341"/>
      <c r="C4" s="341"/>
      <c r="D4" s="341"/>
      <c r="E4" s="341"/>
      <c r="F4" s="341"/>
      <c r="G4" s="341"/>
      <c r="H4" s="341"/>
      <c r="I4" s="34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17499</v>
      </c>
      <c r="H6" s="19" t="s">
        <v>26</v>
      </c>
      <c r="I6" s="20" t="s">
        <v>27</v>
      </c>
      <c r="J6" s="4"/>
      <c r="L6" s="4"/>
      <c r="M6" s="4"/>
      <c r="N6" s="4"/>
      <c r="O6" s="4"/>
      <c r="P6" s="4"/>
      <c r="Q6" s="4"/>
      <c r="R6" s="4"/>
      <c r="S6" s="4"/>
      <c r="T6" s="4"/>
      <c r="U6" s="4"/>
      <c r="V6" s="4"/>
      <c r="W6" s="4"/>
      <c r="X6" s="4"/>
    </row>
    <row r="7" spans="1:24" ht="15" customHeight="1" x14ac:dyDescent="0.2">
      <c r="B7" s="21"/>
      <c r="C7" s="22"/>
      <c r="D7" s="23"/>
      <c r="E7" s="342" t="s">
        <v>28</v>
      </c>
      <c r="F7" s="345" t="s">
        <v>29</v>
      </c>
      <c r="G7" s="34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3"/>
      <c r="F8" s="334" t="s">
        <v>32</v>
      </c>
      <c r="G8" s="33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3"/>
      <c r="F9" s="336" t="s">
        <v>33</v>
      </c>
      <c r="G9" s="33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3"/>
      <c r="F10" s="334" t="s">
        <v>36</v>
      </c>
      <c r="G10" s="33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4"/>
      <c r="F11" s="347" t="s">
        <v>37</v>
      </c>
      <c r="G11" s="34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8" t="s">
        <v>41</v>
      </c>
      <c r="C15" s="329"/>
      <c r="D15" s="329"/>
      <c r="E15" s="329"/>
      <c r="F15" s="330"/>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1" t="s">
        <v>29</v>
      </c>
      <c r="B16" s="327" t="str">
        <f>'PR-RAS'!B6</f>
        <v xml:space="preserve">PRIHODI POSLOVANJA (šifre 61+62+63+64+65+66+67+68) </v>
      </c>
      <c r="C16" s="323"/>
      <c r="D16" s="323"/>
      <c r="E16" s="323"/>
      <c r="F16" s="324"/>
      <c r="G16" s="34" t="str">
        <f>'PR-RAS'!C6</f>
        <v>6</v>
      </c>
      <c r="H16" s="172">
        <f>'PR-RAS'!D6</f>
        <v>6614364.9200000009</v>
      </c>
      <c r="I16" s="172">
        <f>'PR-RAS'!E6</f>
        <v>6868773.5199999996</v>
      </c>
      <c r="J16" s="4"/>
      <c r="K16" s="4"/>
      <c r="L16" s="4"/>
      <c r="M16" s="4"/>
      <c r="N16" s="4"/>
      <c r="O16" s="4"/>
      <c r="P16" s="4"/>
      <c r="Q16" s="4"/>
      <c r="R16" s="4"/>
      <c r="S16" s="4"/>
      <c r="T16" s="4"/>
      <c r="U16" s="4"/>
      <c r="V16" s="4"/>
      <c r="W16" s="4"/>
      <c r="X16" s="4"/>
    </row>
    <row r="17" spans="1:24" ht="12.75" customHeight="1" x14ac:dyDescent="0.2">
      <c r="A17" s="332"/>
      <c r="B17" s="316" t="str">
        <f>'PR-RAS'!B151</f>
        <v xml:space="preserve">RASHODI POSLOVANJA (šifre 31+32+34+35+36+37+38) </v>
      </c>
      <c r="C17" s="317"/>
      <c r="D17" s="317"/>
      <c r="E17" s="317"/>
      <c r="F17" s="318"/>
      <c r="G17" s="35" t="str">
        <f>'PR-RAS'!C151</f>
        <v>3</v>
      </c>
      <c r="H17" s="172">
        <f>'PR-RAS'!D151</f>
        <v>6618671.8200000003</v>
      </c>
      <c r="I17" s="172">
        <f>'PR-RAS'!E151</f>
        <v>6816573.5999999987</v>
      </c>
      <c r="J17" s="4"/>
      <c r="K17" s="4"/>
      <c r="L17" s="4"/>
      <c r="M17" s="4"/>
      <c r="N17" s="4"/>
      <c r="O17" s="4"/>
      <c r="P17" s="4"/>
      <c r="Q17" s="4"/>
      <c r="R17" s="4"/>
      <c r="S17" s="4"/>
      <c r="T17" s="4"/>
      <c r="U17" s="4"/>
      <c r="V17" s="4"/>
      <c r="W17" s="4"/>
      <c r="X17" s="4"/>
    </row>
    <row r="18" spans="1:24" ht="12.75" customHeight="1" x14ac:dyDescent="0.2">
      <c r="A18" s="332"/>
      <c r="B18" s="316" t="str">
        <f>'PR-RAS'!B645</f>
        <v>Višak prihoda i primitaka raspoloživ u sljedećem razdoblju (šifre X005 + '9221-9222' - Y005 - '9222-9221')</v>
      </c>
      <c r="C18" s="317"/>
      <c r="D18" s="317"/>
      <c r="E18" s="317"/>
      <c r="F18" s="318"/>
      <c r="G18" s="35" t="str">
        <f>'PR-RAS'!C645</f>
        <v>X006</v>
      </c>
      <c r="H18" s="172">
        <f>'PR-RAS'!D645</f>
        <v>8765.0600000006343</v>
      </c>
      <c r="I18" s="172">
        <f>'PR-RAS'!E645</f>
        <v>0</v>
      </c>
      <c r="J18" s="4"/>
      <c r="K18" s="4"/>
      <c r="L18" s="4"/>
      <c r="M18" s="4"/>
      <c r="N18" s="4"/>
      <c r="O18" s="4"/>
      <c r="P18" s="4"/>
      <c r="Q18" s="4"/>
      <c r="R18" s="4"/>
      <c r="S18" s="4"/>
      <c r="T18" s="4"/>
      <c r="U18" s="4"/>
      <c r="V18" s="4"/>
      <c r="W18" s="4"/>
      <c r="X18" s="4"/>
    </row>
    <row r="19" spans="1:24" ht="12.75" customHeight="1" x14ac:dyDescent="0.2">
      <c r="A19" s="333"/>
      <c r="B19" s="319" t="str">
        <f>'PR-RAS'!B646</f>
        <v>Manjak prihoda i primitaka za pokriće u sljedećem razdoblju (šifre Y005 + '9222-9221' - X005 - '9221-9222' )</v>
      </c>
      <c r="C19" s="320"/>
      <c r="D19" s="320"/>
      <c r="E19" s="320"/>
      <c r="F19" s="321"/>
      <c r="G19" s="36" t="str">
        <f>'PR-RAS'!C646</f>
        <v>Y006</v>
      </c>
      <c r="H19" s="173">
        <f>'PR-RAS'!D646</f>
        <v>0</v>
      </c>
      <c r="I19" s="173">
        <f>'PR-RAS'!E646</f>
        <v>78.389999999255451</v>
      </c>
      <c r="J19" s="4"/>
      <c r="K19" s="4"/>
      <c r="L19" s="4"/>
      <c r="M19" s="4"/>
      <c r="N19" s="4"/>
      <c r="O19" s="4"/>
      <c r="P19" s="4"/>
      <c r="Q19" s="4"/>
      <c r="R19" s="4"/>
      <c r="S19" s="4"/>
      <c r="T19" s="4"/>
      <c r="U19" s="4"/>
      <c r="V19" s="4"/>
      <c r="W19" s="4"/>
      <c r="X19" s="4"/>
    </row>
    <row r="20" spans="1:24" ht="12.75" customHeight="1" x14ac:dyDescent="0.2">
      <c r="A20" s="331" t="s">
        <v>32</v>
      </c>
      <c r="B20" s="327" t="str">
        <f>BILANCA!B7</f>
        <v>Nefinancijska imovina (šifre 01+02+03+04+05+06)</v>
      </c>
      <c r="C20" s="323"/>
      <c r="D20" s="323"/>
      <c r="E20" s="323"/>
      <c r="F20" s="324"/>
      <c r="G20" s="159" t="str">
        <f>BILANCA!C7</f>
        <v>B002</v>
      </c>
      <c r="H20" s="174">
        <f>BILANCA!D7</f>
        <v>1880095.1900000002</v>
      </c>
      <c r="I20" s="175">
        <f>BILANCA!E7</f>
        <v>1985405.9</v>
      </c>
      <c r="J20" s="4"/>
      <c r="K20" s="4"/>
      <c r="L20" s="4"/>
      <c r="M20" s="4"/>
      <c r="N20" s="4"/>
      <c r="O20" s="4"/>
      <c r="P20" s="4"/>
      <c r="Q20" s="4"/>
      <c r="R20" s="4"/>
      <c r="S20" s="4"/>
      <c r="T20" s="4"/>
      <c r="U20" s="4"/>
      <c r="V20" s="4"/>
      <c r="W20" s="4"/>
      <c r="X20" s="4"/>
    </row>
    <row r="21" spans="1:24" ht="12.75" customHeight="1" x14ac:dyDescent="0.2">
      <c r="A21" s="332"/>
      <c r="B21" s="316" t="str">
        <f>BILANCA!B68</f>
        <v>Financijska imovina (šifre 11+12+13+14+15+16+17+19)</v>
      </c>
      <c r="C21" s="317"/>
      <c r="D21" s="317"/>
      <c r="E21" s="317"/>
      <c r="F21" s="318"/>
      <c r="G21" s="160" t="str">
        <f>BILANCA!C68</f>
        <v>1</v>
      </c>
      <c r="H21" s="176">
        <f>BILANCA!D68</f>
        <v>642177.71</v>
      </c>
      <c r="I21" s="177">
        <f>BILANCA!E68</f>
        <v>648911.55999999994</v>
      </c>
      <c r="J21" s="4"/>
      <c r="K21" s="4"/>
      <c r="L21" s="4"/>
      <c r="M21" s="4"/>
      <c r="N21" s="4"/>
      <c r="O21" s="4"/>
      <c r="P21" s="4"/>
      <c r="Q21" s="4"/>
      <c r="R21" s="4"/>
      <c r="S21" s="4"/>
      <c r="T21" s="4"/>
      <c r="U21" s="4"/>
      <c r="V21" s="4"/>
      <c r="W21" s="4"/>
      <c r="X21" s="4"/>
    </row>
    <row r="22" spans="1:24" ht="12.75" customHeight="1" x14ac:dyDescent="0.2">
      <c r="A22" s="332"/>
      <c r="B22" s="316" t="str">
        <f>BILANCA!B176</f>
        <v xml:space="preserve">Obveze (šifre 23+24+25+26+29) </v>
      </c>
      <c r="C22" s="317"/>
      <c r="D22" s="317"/>
      <c r="E22" s="317"/>
      <c r="F22" s="318"/>
      <c r="G22" s="160" t="str">
        <f>BILANCA!C176</f>
        <v>2</v>
      </c>
      <c r="H22" s="176">
        <f>BILANCA!D176</f>
        <v>630444.43000000005</v>
      </c>
      <c r="I22" s="177">
        <f>BILANCA!E176</f>
        <v>648238.55000000005</v>
      </c>
      <c r="J22" s="4"/>
      <c r="K22" s="4"/>
      <c r="L22" s="4"/>
      <c r="M22" s="4"/>
      <c r="N22" s="4"/>
      <c r="O22" s="4"/>
      <c r="P22" s="4"/>
      <c r="Q22" s="4"/>
      <c r="R22" s="4"/>
      <c r="S22" s="4"/>
      <c r="T22" s="4"/>
      <c r="U22" s="4"/>
      <c r="V22" s="4"/>
      <c r="W22" s="4"/>
      <c r="X22" s="4"/>
    </row>
    <row r="23" spans="1:24" ht="12.75" customHeight="1" x14ac:dyDescent="0.2">
      <c r="A23" s="333"/>
      <c r="B23" s="319" t="str">
        <f>BILANCA!B237</f>
        <v>Vlastiti izvori (šifre 91 + 922 - 93 + 96 do 98)</v>
      </c>
      <c r="C23" s="320"/>
      <c r="D23" s="320"/>
      <c r="E23" s="320"/>
      <c r="F23" s="321"/>
      <c r="G23" s="161" t="str">
        <f>BILANCA!C237</f>
        <v>9</v>
      </c>
      <c r="H23" s="178">
        <f>BILANCA!D237</f>
        <v>1891828.4700000002</v>
      </c>
      <c r="I23" s="179">
        <f>BILANCA!E237</f>
        <v>1986078.9100000001</v>
      </c>
      <c r="J23" s="4"/>
      <c r="K23" s="4"/>
      <c r="L23" s="4"/>
      <c r="M23" s="4"/>
      <c r="N23" s="4"/>
      <c r="O23" s="4"/>
      <c r="P23" s="4"/>
      <c r="Q23" s="4"/>
      <c r="R23" s="4"/>
      <c r="S23" s="4"/>
      <c r="T23" s="4"/>
      <c r="U23" s="4"/>
      <c r="V23" s="4"/>
      <c r="W23" s="4"/>
      <c r="X23" s="4"/>
    </row>
    <row r="24" spans="1:24" ht="12.75" customHeight="1" x14ac:dyDescent="0.2">
      <c r="A24" s="331" t="s">
        <v>45</v>
      </c>
      <c r="B24" s="327" t="str">
        <f>'RAS-funkcijski'!B5</f>
        <v>Opće javne usluge (šifre 011+012+013+014 do 018)</v>
      </c>
      <c r="C24" s="323"/>
      <c r="D24" s="323"/>
      <c r="E24" s="323"/>
      <c r="F24" s="324"/>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2"/>
      <c r="B25" s="316" t="str">
        <f>'RAS-funkcijski'!B35</f>
        <v>Ekonomski poslovi (šifre 041+042+043+044+045+046+047+048+049)</v>
      </c>
      <c r="C25" s="317"/>
      <c r="D25" s="317"/>
      <c r="E25" s="317"/>
      <c r="F25" s="31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2"/>
      <c r="B26" s="316" t="str">
        <f>'RAS-funkcijski'!B88</f>
        <v>Rashodi vezani za stanovanje i kom. pogodnosti koji nisu drugdje svrstani</v>
      </c>
      <c r="C26" s="317"/>
      <c r="D26" s="317"/>
      <c r="E26" s="317"/>
      <c r="F26" s="31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2"/>
      <c r="B27" s="316" t="str">
        <f>'RAS-funkcijski'!B114</f>
        <v>Obrazovanje (šifre 091+092+093+094+095+096+097+098)</v>
      </c>
      <c r="C27" s="317"/>
      <c r="D27" s="317"/>
      <c r="E27" s="317"/>
      <c r="F27" s="318"/>
      <c r="G27" s="160" t="str">
        <f>'RAS-funkcijski'!C114</f>
        <v>09</v>
      </c>
      <c r="H27" s="176">
        <f>'RAS-funkcijski'!D114</f>
        <v>6628975.8899999997</v>
      </c>
      <c r="I27" s="177">
        <f>'RAS-funkcijski'!E114</f>
        <v>6877729.9299999997</v>
      </c>
      <c r="J27" s="4"/>
      <c r="K27" s="4"/>
      <c r="L27" s="4"/>
      <c r="M27" s="4"/>
      <c r="N27" s="4"/>
      <c r="O27" s="4"/>
      <c r="P27" s="4"/>
      <c r="Q27" s="4"/>
      <c r="R27" s="4"/>
      <c r="S27" s="4"/>
      <c r="T27" s="4"/>
      <c r="U27" s="4"/>
      <c r="V27" s="4"/>
      <c r="W27" s="4"/>
      <c r="X27" s="4"/>
    </row>
    <row r="28" spans="1:24" ht="12.75" customHeight="1" x14ac:dyDescent="0.2">
      <c r="A28" s="333"/>
      <c r="B28" s="319" t="str">
        <f>'RAS-funkcijski'!B141</f>
        <v>Kontrolni zbroj (šifre 01+02+03+04+05+06+07+08+09+10)</v>
      </c>
      <c r="C28" s="320"/>
      <c r="D28" s="320"/>
      <c r="E28" s="320"/>
      <c r="F28" s="321"/>
      <c r="G28" s="161" t="str">
        <f>'RAS-funkcijski'!C141</f>
        <v>R1</v>
      </c>
      <c r="H28" s="180">
        <f>'RAS-funkcijski'!D141</f>
        <v>6628975.8899999997</v>
      </c>
      <c r="I28" s="181">
        <f>'RAS-funkcijski'!E141</f>
        <v>6877729.9299999997</v>
      </c>
      <c r="J28" s="4"/>
      <c r="K28" s="4"/>
      <c r="L28" s="4"/>
      <c r="M28" s="4"/>
      <c r="N28" s="4"/>
      <c r="O28" s="4"/>
      <c r="P28" s="4"/>
      <c r="Q28" s="4"/>
      <c r="R28" s="4"/>
      <c r="S28" s="4"/>
      <c r="T28" s="4"/>
      <c r="U28" s="4"/>
      <c r="V28" s="4"/>
      <c r="W28" s="4"/>
      <c r="X28" s="4"/>
    </row>
    <row r="29" spans="1:24" ht="12.75" customHeight="1" x14ac:dyDescent="0.2">
      <c r="A29" s="331" t="s">
        <v>36</v>
      </c>
      <c r="B29" s="322" t="str">
        <f>'P-VRIO'!B5</f>
        <v>Promjene u vrijednosti i obujmu imovine (šifre 91511+91512)</v>
      </c>
      <c r="C29" s="323"/>
      <c r="D29" s="323"/>
      <c r="E29" s="323"/>
      <c r="F29" s="324"/>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2"/>
      <c r="B30" s="325" t="str">
        <f>'P-VRIO'!B22</f>
        <v>Promjene u obujmu imovine (šifre P016+P023)</v>
      </c>
      <c r="C30" s="317"/>
      <c r="D30" s="317"/>
      <c r="E30" s="317"/>
      <c r="F30" s="31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2"/>
      <c r="B31" s="325" t="str">
        <f>'P-VRIO'!B38</f>
        <v>Promjene u vrijednosti (revalorizacija) i obujmu obveza (šifre 91521+91522)</v>
      </c>
      <c r="C31" s="317"/>
      <c r="D31" s="317"/>
      <c r="E31" s="317"/>
      <c r="F31" s="31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3"/>
      <c r="B32" s="326" t="str">
        <f>'P-VRIO'!B44</f>
        <v>Promjene u obujmu obveza (šifre P035 do P038)</v>
      </c>
      <c r="C32" s="320"/>
      <c r="D32" s="320"/>
      <c r="E32" s="320"/>
      <c r="F32" s="32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1" t="s">
        <v>37</v>
      </c>
      <c r="B33" s="327" t="str">
        <f>OBVEZE!B5</f>
        <v>Stanje obveza 1. siječnja (=stanju obveza iz Izvještaja o obvezama na 31. prosinca prethodne godine)</v>
      </c>
      <c r="C33" s="323"/>
      <c r="D33" s="323"/>
      <c r="E33" s="323"/>
      <c r="F33" s="324"/>
      <c r="G33" s="159" t="str">
        <f>OBVEZE!C5</f>
        <v>V001</v>
      </c>
      <c r="H33" s="182" t="s">
        <v>46</v>
      </c>
      <c r="I33" s="183">
        <f>OBVEZE!D5</f>
        <v>624275.89</v>
      </c>
      <c r="J33" s="4"/>
      <c r="K33" s="4"/>
      <c r="L33" s="4"/>
      <c r="M33" s="4"/>
      <c r="N33" s="4"/>
      <c r="O33" s="4"/>
      <c r="P33" s="4"/>
      <c r="Q33" s="4"/>
      <c r="R33" s="4"/>
      <c r="S33" s="4"/>
      <c r="T33" s="4"/>
      <c r="U33" s="4"/>
      <c r="V33" s="4"/>
      <c r="W33" s="4"/>
      <c r="X33" s="4"/>
    </row>
    <row r="34" spans="1:24" ht="12.75" customHeight="1" x14ac:dyDescent="0.2">
      <c r="A34" s="332"/>
      <c r="B34" s="316" t="str">
        <f>OBVEZE!B42</f>
        <v>Stanje obveza na kraju izvještajnog razdoblja (šifre V001+V002-V004) i (šifre V007+V009)</v>
      </c>
      <c r="C34" s="317"/>
      <c r="D34" s="317"/>
      <c r="E34" s="317"/>
      <c r="F34" s="318"/>
      <c r="G34" s="160" t="str">
        <f>OBVEZE!C42</f>
        <v>V006</v>
      </c>
      <c r="H34" s="176" t="s">
        <v>46</v>
      </c>
      <c r="I34" s="177">
        <f>OBVEZE!D42</f>
        <v>643551.54999999981</v>
      </c>
      <c r="J34" s="4"/>
      <c r="K34" s="4"/>
      <c r="L34" s="4"/>
      <c r="M34" s="4"/>
      <c r="N34" s="4"/>
      <c r="O34" s="4"/>
      <c r="P34" s="4"/>
      <c r="Q34" s="4"/>
      <c r="R34" s="4"/>
      <c r="S34" s="4"/>
      <c r="T34" s="4"/>
      <c r="U34" s="4"/>
      <c r="V34" s="4"/>
      <c r="W34" s="4"/>
      <c r="X34" s="4"/>
    </row>
    <row r="35" spans="1:24" ht="12.75" customHeight="1" x14ac:dyDescent="0.2">
      <c r="A35" s="332"/>
      <c r="B35" s="316" t="str">
        <f>OBVEZE!B43</f>
        <v>Stanje dospjelih obveza na kraju izvještajnog razdoblja (šifre V008+D23+D24 + 'D dio 25,26')</v>
      </c>
      <c r="C35" s="317"/>
      <c r="D35" s="317"/>
      <c r="E35" s="317"/>
      <c r="F35" s="31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3"/>
      <c r="B36" s="319" t="str">
        <f>OBVEZE!B101</f>
        <v>Stanje nedospjelih obveza na kraju izvještajnog razdoblja (šifre V010 + ND23 + ND24 + 'ND dio 25,26')</v>
      </c>
      <c r="C36" s="320"/>
      <c r="D36" s="320"/>
      <c r="E36" s="320"/>
      <c r="F36" s="321"/>
      <c r="G36" s="161" t="str">
        <f>OBVEZE!C101</f>
        <v>V009</v>
      </c>
      <c r="H36" s="180" t="s">
        <v>46</v>
      </c>
      <c r="I36" s="181">
        <f>OBVEZE!D101</f>
        <v>643551.55000000005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5" t="s">
        <v>47</v>
      </c>
      <c r="I39" s="315"/>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90" zoomScaleNormal="100" workbookViewId="0">
      <selection activeCell="D413" sqref="D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3" t="s">
        <v>48</v>
      </c>
      <c r="B2" s="354"/>
      <c r="C2" s="354"/>
      <c r="D2" s="354"/>
      <c r="E2" s="354"/>
      <c r="F2" s="354"/>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5" t="s">
        <v>54</v>
      </c>
      <c r="B5" s="356"/>
      <c r="C5" s="216"/>
      <c r="D5" s="74"/>
      <c r="E5" s="74"/>
      <c r="F5" s="61"/>
    </row>
    <row r="6" spans="1:25" ht="12.75" customHeight="1" x14ac:dyDescent="0.2">
      <c r="A6" s="55">
        <v>6</v>
      </c>
      <c r="B6" s="87" t="s">
        <v>55</v>
      </c>
      <c r="C6" s="52" t="s">
        <v>56</v>
      </c>
      <c r="D6" s="53">
        <f>D7+D44+D50+D82+D106+D124+D133+D139</f>
        <v>6614364.9200000009</v>
      </c>
      <c r="E6" s="53">
        <f>E7+E44+E50+E82+E106+E124+E133+E139</f>
        <v>6868773.5199999996</v>
      </c>
      <c r="F6" s="54">
        <f t="shared" ref="F6:F131" si="0">IF(D6&lt;&gt;0,IF(E6/D6&gt;=100,"&gt;&gt;100",E6/D6*100),"-")</f>
        <v>103.84630426468817</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5951822.3200000003</v>
      </c>
      <c r="E50" s="53">
        <f>E51+E54+E59+E62+E65+E68+E71+E74+E77</f>
        <v>6001726.7699999996</v>
      </c>
      <c r="F50" s="54">
        <f t="shared" si="0"/>
        <v>100.8384734509346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5884402.0700000003</v>
      </c>
      <c r="E68" s="53">
        <f t="shared" si="15"/>
        <v>6001726.7699999996</v>
      </c>
      <c r="F68" s="54">
        <f t="shared" si="0"/>
        <v>101.99382534715204</v>
      </c>
    </row>
    <row r="69" spans="1:6" ht="12.75" customHeight="1" x14ac:dyDescent="0.2">
      <c r="A69" s="55" t="s">
        <v>181</v>
      </c>
      <c r="B69" s="87" t="s">
        <v>182</v>
      </c>
      <c r="C69" s="52" t="s">
        <v>181</v>
      </c>
      <c r="D69" s="244">
        <v>5880402.0700000003</v>
      </c>
      <c r="E69" s="244">
        <v>5997726.7699999996</v>
      </c>
      <c r="F69" s="54">
        <f t="shared" si="0"/>
        <v>101.99518159818619</v>
      </c>
    </row>
    <row r="70" spans="1:6" ht="24" x14ac:dyDescent="0.2">
      <c r="A70" s="55" t="s">
        <v>183</v>
      </c>
      <c r="B70" s="87" t="s">
        <v>184</v>
      </c>
      <c r="C70" s="52" t="s">
        <v>183</v>
      </c>
      <c r="D70" s="244">
        <v>4000</v>
      </c>
      <c r="E70" s="244">
        <v>4000</v>
      </c>
      <c r="F70" s="54">
        <f t="shared" si="0"/>
        <v>100</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67420.25</v>
      </c>
      <c r="E74" s="53">
        <f t="shared" si="17"/>
        <v>0</v>
      </c>
      <c r="F74" s="54">
        <f t="shared" si="0"/>
        <v>0</v>
      </c>
    </row>
    <row r="75" spans="1:6" ht="12.75" customHeight="1" x14ac:dyDescent="0.2">
      <c r="A75" s="55" t="s">
        <v>193</v>
      </c>
      <c r="B75" s="87" t="s">
        <v>194</v>
      </c>
      <c r="C75" s="52" t="s">
        <v>193</v>
      </c>
      <c r="D75" s="244">
        <v>67420.25</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2.66</v>
      </c>
      <c r="E82" s="53">
        <f t="shared" si="19"/>
        <v>0.16</v>
      </c>
      <c r="F82" s="54">
        <f t="shared" si="0"/>
        <v>6.0150375939849621</v>
      </c>
    </row>
    <row r="83" spans="1:6" ht="12.75" customHeight="1" x14ac:dyDescent="0.2">
      <c r="A83" s="55">
        <v>641</v>
      </c>
      <c r="B83" s="87" t="s">
        <v>209</v>
      </c>
      <c r="C83" s="52" t="s">
        <v>210</v>
      </c>
      <c r="D83" s="53">
        <f t="shared" ref="D83:E83" si="20">SUM(D84:D90)</f>
        <v>2.66</v>
      </c>
      <c r="E83" s="53">
        <f t="shared" si="20"/>
        <v>0.16</v>
      </c>
      <c r="F83" s="54">
        <f t="shared" si="0"/>
        <v>6.0150375939849621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2.66</v>
      </c>
      <c r="E85" s="244">
        <v>0.16</v>
      </c>
      <c r="F85" s="54">
        <f t="shared" si="0"/>
        <v>6.0150375939849621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12313.57</v>
      </c>
      <c r="E106" s="53">
        <f t="shared" si="23"/>
        <v>10718.6</v>
      </c>
      <c r="F106" s="54">
        <f t="shared" si="0"/>
        <v>87.047054590991891</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12313.57</v>
      </c>
      <c r="E112" s="53">
        <f t="shared" si="25"/>
        <v>10718.6</v>
      </c>
      <c r="F112" s="54">
        <f t="shared" si="0"/>
        <v>87.047054590991891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12313.57</v>
      </c>
      <c r="E117" s="244">
        <v>10718.6</v>
      </c>
      <c r="F117" s="54">
        <f t="shared" si="0"/>
        <v>87.047054590991891</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12609.33</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12609.33</v>
      </c>
      <c r="F128" s="54" t="str">
        <f t="shared" si="0"/>
        <v>-</v>
      </c>
    </row>
    <row r="129" spans="1:6" ht="12.75" customHeight="1" x14ac:dyDescent="0.2">
      <c r="A129" s="55">
        <v>6631</v>
      </c>
      <c r="B129" s="88" t="s">
        <v>301</v>
      </c>
      <c r="C129" s="52" t="s">
        <v>302</v>
      </c>
      <c r="D129" s="244"/>
      <c r="E129" s="244">
        <v>3723.77</v>
      </c>
      <c r="F129" s="54" t="str">
        <f t="shared" si="0"/>
        <v>-</v>
      </c>
    </row>
    <row r="130" spans="1:6" ht="12.75" customHeight="1" x14ac:dyDescent="0.2">
      <c r="A130" s="55">
        <v>6632</v>
      </c>
      <c r="B130" s="234" t="s">
        <v>303</v>
      </c>
      <c r="C130" s="52" t="s">
        <v>304</v>
      </c>
      <c r="D130" s="244"/>
      <c r="E130" s="244">
        <v>8885.56</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650226.37</v>
      </c>
      <c r="E133" s="53">
        <f t="shared" si="30"/>
        <v>843718.66</v>
      </c>
      <c r="F133" s="54">
        <f t="shared" ref="F133:F223" si="31">IF(D133&lt;&gt;0,IF(E133/D133&gt;=100,"&gt;&gt;100",E133/D133*100),"-")</f>
        <v>129.75768115956294</v>
      </c>
    </row>
    <row r="134" spans="1:6" ht="24" x14ac:dyDescent="0.2">
      <c r="A134" s="55">
        <v>671</v>
      </c>
      <c r="B134" s="234" t="s">
        <v>311</v>
      </c>
      <c r="C134" s="52" t="s">
        <v>312</v>
      </c>
      <c r="D134" s="53">
        <f t="shared" ref="D134:E134" si="32">SUM(D135:D137)</f>
        <v>650226.37</v>
      </c>
      <c r="E134" s="53">
        <f t="shared" si="32"/>
        <v>843718.66</v>
      </c>
      <c r="F134" s="54">
        <f t="shared" si="31"/>
        <v>129.75768115956294</v>
      </c>
    </row>
    <row r="135" spans="1:6" ht="12.75" customHeight="1" x14ac:dyDescent="0.2">
      <c r="A135" s="55">
        <v>6711</v>
      </c>
      <c r="B135" s="87" t="s">
        <v>313</v>
      </c>
      <c r="C135" s="52" t="s">
        <v>314</v>
      </c>
      <c r="D135" s="244">
        <v>646226.37</v>
      </c>
      <c r="E135" s="244">
        <v>802718.66</v>
      </c>
      <c r="F135" s="54">
        <f t="shared" si="31"/>
        <v>124.21632685772326</v>
      </c>
    </row>
    <row r="136" spans="1:6" ht="24" x14ac:dyDescent="0.2">
      <c r="A136" s="55">
        <v>6712</v>
      </c>
      <c r="B136" s="234" t="s">
        <v>315</v>
      </c>
      <c r="C136" s="52" t="s">
        <v>316</v>
      </c>
      <c r="D136" s="244">
        <v>4000</v>
      </c>
      <c r="E136" s="244">
        <v>41000</v>
      </c>
      <c r="F136" s="54">
        <f t="shared" si="31"/>
        <v>1025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6618671.8200000003</v>
      </c>
      <c r="E151" s="53">
        <f t="shared" si="35"/>
        <v>6816573.5999999987</v>
      </c>
      <c r="F151" s="54">
        <f t="shared" si="31"/>
        <v>102.99005276862327</v>
      </c>
    </row>
    <row r="152" spans="1:6" ht="12.75" customHeight="1" x14ac:dyDescent="0.2">
      <c r="A152" s="55">
        <v>31</v>
      </c>
      <c r="B152" s="87" t="s">
        <v>346</v>
      </c>
      <c r="C152" s="52" t="s">
        <v>35</v>
      </c>
      <c r="D152" s="53">
        <f t="shared" ref="D152:E152" si="36">D153+D158+D159</f>
        <v>5850511.4299999997</v>
      </c>
      <c r="E152" s="53">
        <f t="shared" si="36"/>
        <v>5991164.1599999992</v>
      </c>
      <c r="F152" s="54">
        <f t="shared" si="31"/>
        <v>102.40410999419241</v>
      </c>
    </row>
    <row r="153" spans="1:6" ht="12.75" customHeight="1" x14ac:dyDescent="0.2">
      <c r="A153" s="55">
        <v>311</v>
      </c>
      <c r="B153" s="87" t="s">
        <v>347</v>
      </c>
      <c r="C153" s="52" t="s">
        <v>348</v>
      </c>
      <c r="D153" s="53">
        <f t="shared" ref="D153:E153" si="37">SUM(D154:D157)</f>
        <v>4785059.83</v>
      </c>
      <c r="E153" s="53">
        <f t="shared" si="37"/>
        <v>4904081.42</v>
      </c>
      <c r="F153" s="54">
        <f t="shared" si="31"/>
        <v>102.48735844960166</v>
      </c>
    </row>
    <row r="154" spans="1:6" ht="12.75" customHeight="1" x14ac:dyDescent="0.2">
      <c r="A154" s="55">
        <v>3111</v>
      </c>
      <c r="B154" s="87" t="s">
        <v>349</v>
      </c>
      <c r="C154" s="52" t="s">
        <v>350</v>
      </c>
      <c r="D154" s="244">
        <v>4713852.3899999997</v>
      </c>
      <c r="E154" s="244">
        <v>4728567.42</v>
      </c>
      <c r="F154" s="54">
        <f t="shared" si="31"/>
        <v>100.31216569341919</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71207.44</v>
      </c>
      <c r="E156" s="244">
        <v>174713.19</v>
      </c>
      <c r="F156" s="54">
        <f t="shared" si="31"/>
        <v>245.35805528186381</v>
      </c>
    </row>
    <row r="157" spans="1:6" ht="12.75" customHeight="1" x14ac:dyDescent="0.2">
      <c r="A157" s="55">
        <v>3114</v>
      </c>
      <c r="B157" s="87" t="s">
        <v>355</v>
      </c>
      <c r="C157" s="52" t="s">
        <v>356</v>
      </c>
      <c r="D157" s="244"/>
      <c r="E157" s="244">
        <v>800.81</v>
      </c>
      <c r="F157" s="54" t="str">
        <f t="shared" si="31"/>
        <v>-</v>
      </c>
    </row>
    <row r="158" spans="1:6" ht="12.75" customHeight="1" x14ac:dyDescent="0.2">
      <c r="A158" s="55">
        <v>312</v>
      </c>
      <c r="B158" s="87" t="s">
        <v>357</v>
      </c>
      <c r="C158" s="52" t="s">
        <v>358</v>
      </c>
      <c r="D158" s="244">
        <v>271921.46000000002</v>
      </c>
      <c r="E158" s="244">
        <v>273190.84999999998</v>
      </c>
      <c r="F158" s="54">
        <f t="shared" si="31"/>
        <v>100.46682229493764</v>
      </c>
    </row>
    <row r="159" spans="1:6" ht="12.75" customHeight="1" x14ac:dyDescent="0.2">
      <c r="A159" s="55">
        <v>313</v>
      </c>
      <c r="B159" s="87" t="s">
        <v>359</v>
      </c>
      <c r="C159" s="52" t="s">
        <v>360</v>
      </c>
      <c r="D159" s="53">
        <f t="shared" ref="D159:E159" si="38">SUM(D160:D162)</f>
        <v>793530.14</v>
      </c>
      <c r="E159" s="53">
        <f t="shared" si="38"/>
        <v>813891.89</v>
      </c>
      <c r="F159" s="54">
        <f t="shared" si="31"/>
        <v>102.5659705880863</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791676.75</v>
      </c>
      <c r="E161" s="244">
        <v>813590.74</v>
      </c>
      <c r="F161" s="54">
        <f t="shared" si="31"/>
        <v>102.76804769118203</v>
      </c>
    </row>
    <row r="162" spans="1:6" ht="12.75" customHeight="1" x14ac:dyDescent="0.2">
      <c r="A162" s="55">
        <v>3133</v>
      </c>
      <c r="B162" s="87" t="s">
        <v>364</v>
      </c>
      <c r="C162" s="52" t="s">
        <v>365</v>
      </c>
      <c r="D162" s="244">
        <v>1853.39</v>
      </c>
      <c r="E162" s="244">
        <v>301.14999999999998</v>
      </c>
      <c r="F162" s="54">
        <f t="shared" si="31"/>
        <v>16.248603909592692</v>
      </c>
    </row>
    <row r="163" spans="1:6" ht="12.75" customHeight="1" x14ac:dyDescent="0.2">
      <c r="A163" s="55">
        <v>32</v>
      </c>
      <c r="B163" s="87" t="s">
        <v>366</v>
      </c>
      <c r="C163" s="52" t="s">
        <v>367</v>
      </c>
      <c r="D163" s="53">
        <f t="shared" ref="D163:E163" si="39">D164+D169+D177+D187+D188</f>
        <v>727787.11</v>
      </c>
      <c r="E163" s="53">
        <f t="shared" si="39"/>
        <v>812339.13</v>
      </c>
      <c r="F163" s="54">
        <f t="shared" si="31"/>
        <v>111.61768583672773</v>
      </c>
    </row>
    <row r="164" spans="1:6" ht="12.75" customHeight="1" x14ac:dyDescent="0.2">
      <c r="A164" s="55">
        <v>321</v>
      </c>
      <c r="B164" s="87" t="s">
        <v>368</v>
      </c>
      <c r="C164" s="52" t="s">
        <v>369</v>
      </c>
      <c r="D164" s="53">
        <f t="shared" ref="D164:E164" si="40">SUM(D165:D168)</f>
        <v>121226.62</v>
      </c>
      <c r="E164" s="53">
        <f t="shared" si="40"/>
        <v>190898.63999999998</v>
      </c>
      <c r="F164" s="54">
        <f t="shared" si="31"/>
        <v>157.472541921898</v>
      </c>
    </row>
    <row r="165" spans="1:6" ht="12.75" customHeight="1" x14ac:dyDescent="0.2">
      <c r="A165" s="55">
        <v>3211</v>
      </c>
      <c r="B165" s="87" t="s">
        <v>370</v>
      </c>
      <c r="C165" s="52" t="s">
        <v>371</v>
      </c>
      <c r="D165" s="244">
        <v>3592</v>
      </c>
      <c r="E165" s="244">
        <v>27990.09</v>
      </c>
      <c r="F165" s="54">
        <f t="shared" si="31"/>
        <v>779.234131403118</v>
      </c>
    </row>
    <row r="166" spans="1:6" ht="12.75" customHeight="1" x14ac:dyDescent="0.2">
      <c r="A166" s="55">
        <v>3212</v>
      </c>
      <c r="B166" s="87" t="s">
        <v>372</v>
      </c>
      <c r="C166" s="52" t="s">
        <v>373</v>
      </c>
      <c r="D166" s="244">
        <v>115644.62</v>
      </c>
      <c r="E166" s="244">
        <v>155268.54999999999</v>
      </c>
      <c r="F166" s="54">
        <f t="shared" si="31"/>
        <v>134.26353080670765</v>
      </c>
    </row>
    <row r="167" spans="1:6" ht="12.75" customHeight="1" x14ac:dyDescent="0.2">
      <c r="A167" s="55">
        <v>3213</v>
      </c>
      <c r="B167" s="87" t="s">
        <v>374</v>
      </c>
      <c r="C167" s="52" t="s">
        <v>375</v>
      </c>
      <c r="D167" s="244">
        <v>1990</v>
      </c>
      <c r="E167" s="244">
        <v>7640</v>
      </c>
      <c r="F167" s="54">
        <f t="shared" si="31"/>
        <v>383.91959798994975</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200320.45</v>
      </c>
      <c r="E169" s="53">
        <f t="shared" si="41"/>
        <v>185828.63</v>
      </c>
      <c r="F169" s="54">
        <f t="shared" si="31"/>
        <v>92.765681187317611</v>
      </c>
    </row>
    <row r="170" spans="1:6" ht="12.75" customHeight="1" x14ac:dyDescent="0.2">
      <c r="A170" s="55">
        <v>3221</v>
      </c>
      <c r="B170" s="87" t="s">
        <v>380</v>
      </c>
      <c r="C170" s="52" t="s">
        <v>381</v>
      </c>
      <c r="D170" s="244">
        <v>69797.990000000005</v>
      </c>
      <c r="E170" s="244">
        <v>104570.15</v>
      </c>
      <c r="F170" s="54">
        <f t="shared" si="31"/>
        <v>149.81828273278356</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44444.17</v>
      </c>
      <c r="E172" s="244">
        <v>55080.33</v>
      </c>
      <c r="F172" s="54">
        <f t="shared" si="31"/>
        <v>123.93150777706052</v>
      </c>
    </row>
    <row r="173" spans="1:6" ht="12.75" customHeight="1" x14ac:dyDescent="0.2">
      <c r="A173" s="55">
        <v>3224</v>
      </c>
      <c r="B173" s="87" t="s">
        <v>386</v>
      </c>
      <c r="C173" s="52" t="s">
        <v>387</v>
      </c>
      <c r="D173" s="244">
        <v>7298.24</v>
      </c>
      <c r="E173" s="244">
        <v>12849.28</v>
      </c>
      <c r="F173" s="54">
        <f t="shared" si="31"/>
        <v>176.05998158460125</v>
      </c>
    </row>
    <row r="174" spans="1:6" ht="12.75" customHeight="1" x14ac:dyDescent="0.2">
      <c r="A174" s="55">
        <v>3225</v>
      </c>
      <c r="B174" s="87" t="s">
        <v>388</v>
      </c>
      <c r="C174" s="52" t="s">
        <v>389</v>
      </c>
      <c r="D174" s="244">
        <v>72973.440000000002</v>
      </c>
      <c r="E174" s="244">
        <v>12047.67</v>
      </c>
      <c r="F174" s="54">
        <f t="shared" si="31"/>
        <v>16.509664338148237</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5806.61</v>
      </c>
      <c r="E176" s="244">
        <v>1281.2</v>
      </c>
      <c r="F176" s="54">
        <f t="shared" si="31"/>
        <v>22.064509240331279</v>
      </c>
    </row>
    <row r="177" spans="1:6" ht="12.75" customHeight="1" x14ac:dyDescent="0.2">
      <c r="A177" s="55">
        <v>323</v>
      </c>
      <c r="B177" s="87" t="s">
        <v>394</v>
      </c>
      <c r="C177" s="52" t="s">
        <v>395</v>
      </c>
      <c r="D177" s="53">
        <f t="shared" ref="D177:E177" si="42">SUM(D178:D186)</f>
        <v>321927.19</v>
      </c>
      <c r="E177" s="53">
        <f t="shared" si="42"/>
        <v>372236.29</v>
      </c>
      <c r="F177" s="54">
        <f t="shared" si="31"/>
        <v>115.62747775358768</v>
      </c>
    </row>
    <row r="178" spans="1:6" ht="12.75" customHeight="1" x14ac:dyDescent="0.2">
      <c r="A178" s="55">
        <v>3231</v>
      </c>
      <c r="B178" s="87" t="s">
        <v>396</v>
      </c>
      <c r="C178" s="52" t="s">
        <v>397</v>
      </c>
      <c r="D178" s="244">
        <v>24674.46</v>
      </c>
      <c r="E178" s="244">
        <v>42722.51</v>
      </c>
      <c r="F178" s="54">
        <f t="shared" si="31"/>
        <v>173.14466051131413</v>
      </c>
    </row>
    <row r="179" spans="1:6" ht="12.75" customHeight="1" x14ac:dyDescent="0.2">
      <c r="A179" s="55">
        <v>3232</v>
      </c>
      <c r="B179" s="87" t="s">
        <v>398</v>
      </c>
      <c r="C179" s="52" t="s">
        <v>399</v>
      </c>
      <c r="D179" s="244">
        <v>183985</v>
      </c>
      <c r="E179" s="244">
        <v>191558.45</v>
      </c>
      <c r="F179" s="54">
        <f t="shared" si="31"/>
        <v>104.11634100606028</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23852.240000000002</v>
      </c>
      <c r="E181" s="244">
        <v>28207.05</v>
      </c>
      <c r="F181" s="54">
        <f t="shared" si="31"/>
        <v>118.25744668006021</v>
      </c>
    </row>
    <row r="182" spans="1:6" ht="12.75" customHeight="1" x14ac:dyDescent="0.2">
      <c r="A182" s="55">
        <v>3235</v>
      </c>
      <c r="B182" s="87" t="s">
        <v>404</v>
      </c>
      <c r="C182" s="52" t="s">
        <v>405</v>
      </c>
      <c r="D182" s="244">
        <v>24422.43</v>
      </c>
      <c r="E182" s="244">
        <v>12084.97</v>
      </c>
      <c r="F182" s="54">
        <f t="shared" si="31"/>
        <v>49.483077646245683</v>
      </c>
    </row>
    <row r="183" spans="1:6" ht="12.75" customHeight="1" x14ac:dyDescent="0.2">
      <c r="A183" s="55">
        <v>3236</v>
      </c>
      <c r="B183" s="87" t="s">
        <v>406</v>
      </c>
      <c r="C183" s="52" t="s">
        <v>407</v>
      </c>
      <c r="D183" s="244">
        <v>18595</v>
      </c>
      <c r="E183" s="244">
        <v>24310</v>
      </c>
      <c r="F183" s="54">
        <f t="shared" si="31"/>
        <v>130.73406829792955</v>
      </c>
    </row>
    <row r="184" spans="1:6" ht="12.75" customHeight="1" x14ac:dyDescent="0.2">
      <c r="A184" s="55">
        <v>3237</v>
      </c>
      <c r="B184" s="87" t="s">
        <v>408</v>
      </c>
      <c r="C184" s="52" t="s">
        <v>409</v>
      </c>
      <c r="D184" s="244">
        <v>17560</v>
      </c>
      <c r="E184" s="244">
        <v>33871.81</v>
      </c>
      <c r="F184" s="54">
        <f t="shared" si="31"/>
        <v>192.8918564920273</v>
      </c>
    </row>
    <row r="185" spans="1:6" ht="12.75" customHeight="1" x14ac:dyDescent="0.2">
      <c r="A185" s="55">
        <v>3238</v>
      </c>
      <c r="B185" s="87" t="s">
        <v>410</v>
      </c>
      <c r="C185" s="52" t="s">
        <v>411</v>
      </c>
      <c r="D185" s="244">
        <v>24420.560000000001</v>
      </c>
      <c r="E185" s="244">
        <v>33175</v>
      </c>
      <c r="F185" s="54">
        <f t="shared" si="31"/>
        <v>135.8486455675054</v>
      </c>
    </row>
    <row r="186" spans="1:6" ht="12.75" customHeight="1" x14ac:dyDescent="0.2">
      <c r="A186" s="55">
        <v>3239</v>
      </c>
      <c r="B186" s="87" t="s">
        <v>412</v>
      </c>
      <c r="C186" s="52" t="s">
        <v>413</v>
      </c>
      <c r="D186" s="244">
        <v>4417.5</v>
      </c>
      <c r="E186" s="244">
        <v>6306.5</v>
      </c>
      <c r="F186" s="54">
        <f t="shared" si="31"/>
        <v>142.7617430673458</v>
      </c>
    </row>
    <row r="187" spans="1:6" ht="12.75" customHeight="1" x14ac:dyDescent="0.2">
      <c r="A187" s="55">
        <v>324</v>
      </c>
      <c r="B187" s="87" t="s">
        <v>414</v>
      </c>
      <c r="C187" s="52" t="s">
        <v>415</v>
      </c>
      <c r="D187" s="244"/>
      <c r="E187" s="244">
        <v>800</v>
      </c>
      <c r="F187" s="54" t="str">
        <f t="shared" si="31"/>
        <v>-</v>
      </c>
    </row>
    <row r="188" spans="1:6" ht="12.75" customHeight="1" x14ac:dyDescent="0.2">
      <c r="A188" s="55">
        <v>329</v>
      </c>
      <c r="B188" s="87" t="s">
        <v>416</v>
      </c>
      <c r="C188" s="52" t="s">
        <v>417</v>
      </c>
      <c r="D188" s="53">
        <f t="shared" ref="D188:E188" si="43">SUM(D189:D195)</f>
        <v>84312.849999999991</v>
      </c>
      <c r="E188" s="53">
        <f t="shared" si="43"/>
        <v>62575.57</v>
      </c>
      <c r="F188" s="54">
        <f t="shared" si="31"/>
        <v>74.218307173817522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7755.34</v>
      </c>
      <c r="E190" s="244">
        <v>8652.1</v>
      </c>
      <c r="F190" s="54">
        <f t="shared" si="31"/>
        <v>111.5631294050293</v>
      </c>
    </row>
    <row r="191" spans="1:6" ht="12.75" customHeight="1" x14ac:dyDescent="0.2">
      <c r="A191" s="55">
        <v>3293</v>
      </c>
      <c r="B191" s="87" t="s">
        <v>422</v>
      </c>
      <c r="C191" s="52" t="s">
        <v>423</v>
      </c>
      <c r="D191" s="244">
        <v>0</v>
      </c>
      <c r="E191" s="244">
        <v>1530.59</v>
      </c>
      <c r="F191" s="54" t="str">
        <f t="shared" si="31"/>
        <v>-</v>
      </c>
    </row>
    <row r="192" spans="1:6" ht="12.75" customHeight="1" x14ac:dyDescent="0.2">
      <c r="A192" s="55">
        <v>3294</v>
      </c>
      <c r="B192" s="87" t="s">
        <v>424</v>
      </c>
      <c r="C192" s="52" t="s">
        <v>425</v>
      </c>
      <c r="D192" s="244">
        <v>250</v>
      </c>
      <c r="E192" s="244">
        <v>250</v>
      </c>
      <c r="F192" s="54">
        <f t="shared" si="31"/>
        <v>100</v>
      </c>
    </row>
    <row r="193" spans="1:6" ht="12.75" customHeight="1" x14ac:dyDescent="0.2">
      <c r="A193" s="55">
        <v>3295</v>
      </c>
      <c r="B193" s="87" t="s">
        <v>426</v>
      </c>
      <c r="C193" s="52" t="s">
        <v>427</v>
      </c>
      <c r="D193" s="244">
        <v>32645</v>
      </c>
      <c r="E193" s="244">
        <v>28220</v>
      </c>
      <c r="F193" s="54">
        <f t="shared" si="31"/>
        <v>86.445091131873184</v>
      </c>
    </row>
    <row r="194" spans="1:6" ht="12.75" customHeight="1" x14ac:dyDescent="0.2">
      <c r="A194" s="55" t="s">
        <v>428</v>
      </c>
      <c r="B194" s="87" t="s">
        <v>429</v>
      </c>
      <c r="C194" s="52" t="s">
        <v>428</v>
      </c>
      <c r="D194" s="244">
        <v>42781.25</v>
      </c>
      <c r="E194" s="244">
        <v>21951.25</v>
      </c>
      <c r="F194" s="54">
        <f t="shared" si="31"/>
        <v>51.31044558071585</v>
      </c>
    </row>
    <row r="195" spans="1:6" ht="12.75" customHeight="1" x14ac:dyDescent="0.2">
      <c r="A195" s="55">
        <v>3299</v>
      </c>
      <c r="B195" s="87" t="s">
        <v>430</v>
      </c>
      <c r="C195" s="52" t="s">
        <v>431</v>
      </c>
      <c r="D195" s="244">
        <v>881.26</v>
      </c>
      <c r="E195" s="244">
        <v>1971.63</v>
      </c>
      <c r="F195" s="54">
        <f t="shared" si="31"/>
        <v>223.72852506638225</v>
      </c>
    </row>
    <row r="196" spans="1:6" ht="12.75" customHeight="1" x14ac:dyDescent="0.2">
      <c r="A196" s="55">
        <v>34</v>
      </c>
      <c r="B196" s="234" t="s">
        <v>432</v>
      </c>
      <c r="C196" s="52" t="s">
        <v>433</v>
      </c>
      <c r="D196" s="53">
        <f t="shared" ref="D196:E196" si="44">D197+D202+D210</f>
        <v>40373.280000000006</v>
      </c>
      <c r="E196" s="53">
        <f t="shared" si="44"/>
        <v>12070.31</v>
      </c>
      <c r="F196" s="54">
        <f t="shared" si="31"/>
        <v>29.896778265228878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40373.280000000006</v>
      </c>
      <c r="E210" s="53">
        <f t="shared" si="47"/>
        <v>12070.31</v>
      </c>
      <c r="F210" s="54">
        <f t="shared" si="31"/>
        <v>29.896778265228878</v>
      </c>
    </row>
    <row r="211" spans="1:6" ht="12.75" customHeight="1" x14ac:dyDescent="0.2">
      <c r="A211" s="55">
        <v>3431</v>
      </c>
      <c r="B211" s="234" t="s">
        <v>462</v>
      </c>
      <c r="C211" s="52" t="s">
        <v>463</v>
      </c>
      <c r="D211" s="244">
        <v>4242.8</v>
      </c>
      <c r="E211" s="244">
        <v>4320.3599999999997</v>
      </c>
      <c r="F211" s="54">
        <f t="shared" si="31"/>
        <v>101.82803808805505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36130.480000000003</v>
      </c>
      <c r="E213" s="244">
        <v>7749.95</v>
      </c>
      <c r="F213" s="54">
        <f t="shared" si="31"/>
        <v>21.449894936352905</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1000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1000</v>
      </c>
      <c r="F264" s="54" t="str">
        <f t="shared" si="69"/>
        <v>-</v>
      </c>
    </row>
    <row r="265" spans="1:6" ht="12.75" customHeight="1" x14ac:dyDescent="0.2">
      <c r="A265" s="55">
        <v>3811</v>
      </c>
      <c r="B265" s="87" t="s">
        <v>566</v>
      </c>
      <c r="C265" s="52" t="s">
        <v>567</v>
      </c>
      <c r="D265" s="244"/>
      <c r="E265" s="244">
        <v>1000</v>
      </c>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6618671.8200000003</v>
      </c>
      <c r="E289" s="53">
        <f t="shared" si="79"/>
        <v>6816573.5999999987</v>
      </c>
      <c r="F289" s="54">
        <f t="shared" si="76"/>
        <v>102.99005276862327</v>
      </c>
    </row>
    <row r="290" spans="1:6" ht="12.75" customHeight="1" x14ac:dyDescent="0.2">
      <c r="A290" s="55" t="s">
        <v>605</v>
      </c>
      <c r="B290" s="87" t="s">
        <v>616</v>
      </c>
      <c r="C290" s="52" t="s">
        <v>617</v>
      </c>
      <c r="D290" s="53">
        <f>IF(D6&gt;=D289,D6-D289,0)</f>
        <v>0</v>
      </c>
      <c r="E290" s="53">
        <f>IF(E6&gt;=E289,E6-E289,0)</f>
        <v>52199.920000000857</v>
      </c>
      <c r="F290" s="54" t="str">
        <f t="shared" si="76"/>
        <v>-</v>
      </c>
    </row>
    <row r="291" spans="1:6" ht="12.75" customHeight="1" x14ac:dyDescent="0.2">
      <c r="A291" s="55" t="s">
        <v>605</v>
      </c>
      <c r="B291" s="87" t="s">
        <v>618</v>
      </c>
      <c r="C291" s="52" t="s">
        <v>619</v>
      </c>
      <c r="D291" s="53">
        <f>IF(D289&gt;=D6,D289-D6,0)</f>
        <v>4306.8999999994412</v>
      </c>
      <c r="E291" s="53">
        <f>IF(E289&gt;=E6,E289-E6,0)</f>
        <v>0</v>
      </c>
      <c r="F291" s="54">
        <f t="shared" si="76"/>
        <v>0</v>
      </c>
    </row>
    <row r="292" spans="1:6" ht="12.75" customHeight="1" x14ac:dyDescent="0.2">
      <c r="A292" s="55">
        <v>92211</v>
      </c>
      <c r="B292" s="87" t="s">
        <v>620</v>
      </c>
      <c r="C292" s="52" t="s">
        <v>621</v>
      </c>
      <c r="D292" s="244">
        <v>22569.63</v>
      </c>
      <c r="E292" s="244">
        <v>8662.73</v>
      </c>
      <c r="F292" s="54">
        <f t="shared" si="76"/>
        <v>38.382241977382876</v>
      </c>
    </row>
    <row r="293" spans="1:6" ht="12.75" customHeight="1" x14ac:dyDescent="0.2">
      <c r="A293" s="55">
        <v>92221</v>
      </c>
      <c r="B293" s="87" t="s">
        <v>622</v>
      </c>
      <c r="C293" s="52" t="s">
        <v>623</v>
      </c>
      <c r="D293" s="244"/>
      <c r="E293" s="244">
        <v>0</v>
      </c>
      <c r="F293" s="54" t="str">
        <f t="shared" si="76"/>
        <v>-</v>
      </c>
    </row>
    <row r="294" spans="1:6" ht="12.75" customHeight="1" x14ac:dyDescent="0.2">
      <c r="A294" s="55">
        <v>96</v>
      </c>
      <c r="B294" s="87" t="s">
        <v>624</v>
      </c>
      <c r="C294" s="52" t="s">
        <v>625</v>
      </c>
      <c r="D294" s="244">
        <v>2400</v>
      </c>
      <c r="E294" s="244">
        <v>800</v>
      </c>
      <c r="F294" s="54">
        <f t="shared" si="76"/>
        <v>33.333333333333329</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5" t="s">
        <v>630</v>
      </c>
      <c r="B297" s="356"/>
      <c r="C297" s="221"/>
      <c r="D297" s="60"/>
      <c r="E297" s="60"/>
      <c r="F297" s="61"/>
    </row>
    <row r="298" spans="1:6" ht="12.75" customHeight="1" x14ac:dyDescent="0.2">
      <c r="A298" s="55">
        <v>7</v>
      </c>
      <c r="B298" s="87" t="s">
        <v>631</v>
      </c>
      <c r="C298" s="52" t="s">
        <v>632</v>
      </c>
      <c r="D298" s="53">
        <f t="shared" ref="D298:E298" si="80">D299+D311+D344+D348</f>
        <v>806.4</v>
      </c>
      <c r="E298" s="53">
        <f t="shared" si="80"/>
        <v>112.96</v>
      </c>
      <c r="F298" s="54">
        <f t="shared" ref="F298:F418" si="81">IF(D298&lt;&gt;0,IF(E298/D298&gt;=100,"&gt;&gt;100",E298/D298*100),"-")</f>
        <v>14.007936507936508</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806.4</v>
      </c>
      <c r="E311" s="53">
        <f t="shared" si="85"/>
        <v>112.96</v>
      </c>
      <c r="F311" s="54">
        <f t="shared" si="81"/>
        <v>14.007936507936508</v>
      </c>
    </row>
    <row r="312" spans="1:6" ht="12.75" customHeight="1" x14ac:dyDescent="0.2">
      <c r="A312" s="55">
        <v>721</v>
      </c>
      <c r="B312" s="87" t="s">
        <v>659</v>
      </c>
      <c r="C312" s="52" t="s">
        <v>660</v>
      </c>
      <c r="D312" s="53">
        <f t="shared" ref="D312:E312" si="86">SUM(D313:D316)</f>
        <v>806.4</v>
      </c>
      <c r="E312" s="53">
        <f t="shared" si="86"/>
        <v>112.96</v>
      </c>
      <c r="F312" s="54">
        <f t="shared" si="81"/>
        <v>14.007936507936508</v>
      </c>
    </row>
    <row r="313" spans="1:6" ht="12.75" customHeight="1" x14ac:dyDescent="0.2">
      <c r="A313" s="55">
        <v>7211</v>
      </c>
      <c r="B313" s="87" t="s">
        <v>661</v>
      </c>
      <c r="C313" s="52" t="s">
        <v>662</v>
      </c>
      <c r="D313" s="244">
        <v>806.4</v>
      </c>
      <c r="E313" s="244">
        <v>112.96</v>
      </c>
      <c r="F313" s="54">
        <f t="shared" si="81"/>
        <v>14.007936507936508</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10304.07</v>
      </c>
      <c r="E350" s="53">
        <f t="shared" si="95"/>
        <v>61156.33</v>
      </c>
      <c r="F350" s="54">
        <f t="shared" si="81"/>
        <v>593.5162513453422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10304.07</v>
      </c>
      <c r="E363" s="53">
        <f t="shared" si="99"/>
        <v>38906.33</v>
      </c>
      <c r="F363" s="54">
        <f t="shared" si="81"/>
        <v>377.58215928269124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1600</v>
      </c>
      <c r="E369" s="53">
        <f t="shared" si="101"/>
        <v>26897.72</v>
      </c>
      <c r="F369" s="54">
        <f t="shared" si="81"/>
        <v>1681.1075000000003</v>
      </c>
    </row>
    <row r="370" spans="1:6" ht="12.75" customHeight="1" x14ac:dyDescent="0.2">
      <c r="A370" s="55">
        <v>4221</v>
      </c>
      <c r="B370" s="87" t="s">
        <v>671</v>
      </c>
      <c r="C370" s="52" t="s">
        <v>763</v>
      </c>
      <c r="D370" s="244">
        <v>1600</v>
      </c>
      <c r="E370" s="244">
        <v>20756.16</v>
      </c>
      <c r="F370" s="54">
        <f t="shared" si="81"/>
        <v>1297.26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6141.56</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8704.07</v>
      </c>
      <c r="E383" s="53">
        <f t="shared" si="103"/>
        <v>12008.61</v>
      </c>
      <c r="F383" s="54">
        <f t="shared" si="81"/>
        <v>137.96545753882953</v>
      </c>
    </row>
    <row r="384" spans="1:6" ht="12.75" customHeight="1" x14ac:dyDescent="0.2">
      <c r="A384" s="55">
        <v>4241</v>
      </c>
      <c r="B384" s="87" t="s">
        <v>780</v>
      </c>
      <c r="C384" s="52" t="s">
        <v>781</v>
      </c>
      <c r="D384" s="244">
        <v>8704.07</v>
      </c>
      <c r="E384" s="244">
        <v>12008.61</v>
      </c>
      <c r="F384" s="54">
        <f t="shared" si="81"/>
        <v>137.96545753882953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22250</v>
      </c>
      <c r="F402" s="54" t="str">
        <f t="shared" si="81"/>
        <v>-</v>
      </c>
    </row>
    <row r="403" spans="1:6" ht="12.75" customHeight="1" x14ac:dyDescent="0.2">
      <c r="A403" s="55">
        <v>451</v>
      </c>
      <c r="B403" s="87" t="s">
        <v>808</v>
      </c>
      <c r="C403" s="52" t="s">
        <v>809</v>
      </c>
      <c r="D403" s="244"/>
      <c r="E403" s="244">
        <v>22250</v>
      </c>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9497.67</v>
      </c>
      <c r="E408" s="53">
        <f t="shared" si="111"/>
        <v>61043.37</v>
      </c>
      <c r="F408" s="54">
        <f t="shared" si="81"/>
        <v>642.71942486946796</v>
      </c>
    </row>
    <row r="409" spans="1:6" ht="12.75" customHeight="1" x14ac:dyDescent="0.2">
      <c r="A409" s="55">
        <v>92212</v>
      </c>
      <c r="B409" s="87" t="s">
        <v>820</v>
      </c>
      <c r="C409" s="52" t="s">
        <v>821</v>
      </c>
      <c r="D409" s="244"/>
      <c r="E409" s="244">
        <v>102.33</v>
      </c>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v>117</v>
      </c>
      <c r="E411" s="244">
        <v>0</v>
      </c>
      <c r="F411" s="54">
        <f t="shared" si="81"/>
        <v>0</v>
      </c>
    </row>
    <row r="412" spans="1:6" ht="12.75" customHeight="1" x14ac:dyDescent="0.2">
      <c r="A412" s="55" t="s">
        <v>605</v>
      </c>
      <c r="B412" s="87" t="s">
        <v>826</v>
      </c>
      <c r="C412" s="52" t="s">
        <v>827</v>
      </c>
      <c r="D412" s="53">
        <f>D6+D298</f>
        <v>6615171.3200000012</v>
      </c>
      <c r="E412" s="53">
        <f>E6+E298</f>
        <v>6868886.4799999995</v>
      </c>
      <c r="F412" s="54">
        <f t="shared" si="81"/>
        <v>103.83535282348512</v>
      </c>
    </row>
    <row r="413" spans="1:6" ht="12.75" customHeight="1" x14ac:dyDescent="0.2">
      <c r="A413" s="55" t="s">
        <v>605</v>
      </c>
      <c r="B413" s="87" t="s">
        <v>828</v>
      </c>
      <c r="C413" s="52" t="s">
        <v>829</v>
      </c>
      <c r="D413" s="53">
        <f t="shared" ref="D413:E413" si="112">D289+D350</f>
        <v>6628975.8900000006</v>
      </c>
      <c r="E413" s="53">
        <f t="shared" si="112"/>
        <v>6877729.9299999988</v>
      </c>
      <c r="F413" s="54">
        <f t="shared" si="81"/>
        <v>103.75252594258566</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13804.569999999367</v>
      </c>
      <c r="E415" s="53">
        <f t="shared" si="114"/>
        <v>8843.4499999992549</v>
      </c>
      <c r="F415" s="54">
        <f t="shared" si="81"/>
        <v>64.061756360391243</v>
      </c>
    </row>
    <row r="416" spans="1:6" ht="12.75" customHeight="1" x14ac:dyDescent="0.2">
      <c r="A416" s="62" t="s">
        <v>834</v>
      </c>
      <c r="B416" s="234" t="s">
        <v>835</v>
      </c>
      <c r="C416" s="63" t="s">
        <v>836</v>
      </c>
      <c r="D416" s="53">
        <f t="shared" ref="D416:E416" si="115">IF(D292-D293+D409-D410&gt;=0,D292-D293+D409-D410,0)</f>
        <v>22569.63</v>
      </c>
      <c r="E416" s="53">
        <f t="shared" si="115"/>
        <v>8765.06</v>
      </c>
      <c r="F416" s="54">
        <f t="shared" si="81"/>
        <v>38.835638865147544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2517</v>
      </c>
      <c r="E418" s="64">
        <f t="shared" si="117"/>
        <v>800</v>
      </c>
      <c r="F418" s="59">
        <f t="shared" si="81"/>
        <v>31.783869686134285</v>
      </c>
    </row>
    <row r="419" spans="1:6" s="77" customFormat="1" ht="20.100000000000001" customHeight="1" x14ac:dyDescent="0.2">
      <c r="A419" s="355" t="s">
        <v>842</v>
      </c>
      <c r="B419" s="356"/>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6615171.3200000012</v>
      </c>
      <c r="E639" s="53">
        <f t="shared" si="180"/>
        <v>6868886.4799999995</v>
      </c>
      <c r="F639" s="54">
        <f t="shared" si="119"/>
        <v>103.83535282348512</v>
      </c>
    </row>
    <row r="640" spans="1:6" ht="12.75" customHeight="1" x14ac:dyDescent="0.2">
      <c r="A640" s="55" t="s">
        <v>605</v>
      </c>
      <c r="B640" s="87" t="s">
        <v>1274</v>
      </c>
      <c r="C640" s="52" t="s">
        <v>1275</v>
      </c>
      <c r="D640" s="53">
        <f t="shared" ref="D640:E640" si="181">D413+D528</f>
        <v>6628975.8900000006</v>
      </c>
      <c r="E640" s="53">
        <f t="shared" si="181"/>
        <v>6877729.9299999988</v>
      </c>
      <c r="F640" s="54">
        <f t="shared" si="119"/>
        <v>103.75252594258566</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13804.569999999367</v>
      </c>
      <c r="E642" s="53">
        <f t="shared" si="183"/>
        <v>8843.4499999992549</v>
      </c>
      <c r="F642" s="54">
        <f t="shared" si="119"/>
        <v>64.061756360391243</v>
      </c>
    </row>
    <row r="643" spans="1:6" ht="24" x14ac:dyDescent="0.2">
      <c r="A643" s="62" t="s">
        <v>1280</v>
      </c>
      <c r="B643" s="87" t="s">
        <v>1281</v>
      </c>
      <c r="C643" s="63" t="s">
        <v>1280</v>
      </c>
      <c r="D643" s="53">
        <f t="shared" ref="D643:E643" si="184">IF(D416-D417+D637-D638&gt;=0,D416-D417+D637-D638,0)</f>
        <v>22569.63</v>
      </c>
      <c r="E643" s="53">
        <f t="shared" si="184"/>
        <v>8765.06</v>
      </c>
      <c r="F643" s="54">
        <f t="shared" si="119"/>
        <v>38.835638865147544</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8765.0600000006343</v>
      </c>
      <c r="E645" s="53">
        <f t="shared" si="186"/>
        <v>0</v>
      </c>
      <c r="F645" s="54">
        <f t="shared" si="119"/>
        <v>0</v>
      </c>
    </row>
    <row r="646" spans="1:6" ht="24" x14ac:dyDescent="0.2">
      <c r="A646" s="55" t="s">
        <v>605</v>
      </c>
      <c r="B646" s="87" t="s">
        <v>1286</v>
      </c>
      <c r="C646" s="52" t="s">
        <v>1287</v>
      </c>
      <c r="D646" s="53">
        <f t="shared" ref="D646:E646" si="187">IF(D642+D644-D641-D643&gt;=0,D642+D644-D641-D643,0)</f>
        <v>0</v>
      </c>
      <c r="E646" s="53">
        <f t="shared" si="187"/>
        <v>78.389999999255451</v>
      </c>
      <c r="F646" s="54" t="str">
        <f t="shared" si="119"/>
        <v>-</v>
      </c>
    </row>
    <row r="647" spans="1:6" ht="24" x14ac:dyDescent="0.2">
      <c r="A647" s="57" t="s">
        <v>1288</v>
      </c>
      <c r="B647" s="235" t="s">
        <v>1289</v>
      </c>
      <c r="C647" s="58" t="s">
        <v>1288</v>
      </c>
      <c r="D647" s="245">
        <v>498214.11</v>
      </c>
      <c r="E647" s="245">
        <v>546298.05000000005</v>
      </c>
      <c r="F647" s="59">
        <f t="shared" si="119"/>
        <v>109.65126017807887</v>
      </c>
    </row>
    <row r="648" spans="1:6" s="77" customFormat="1" ht="20.100000000000001" customHeight="1" x14ac:dyDescent="0.2">
      <c r="A648" s="355" t="s">
        <v>1290</v>
      </c>
      <c r="B648" s="356"/>
      <c r="C648" s="221"/>
      <c r="D648" s="60"/>
      <c r="E648" s="60"/>
      <c r="F648" s="61"/>
    </row>
    <row r="649" spans="1:6" ht="12.75" customHeight="1" x14ac:dyDescent="0.2">
      <c r="A649" s="55">
        <v>11</v>
      </c>
      <c r="B649" s="87" t="s">
        <v>1291</v>
      </c>
      <c r="C649" s="52" t="s">
        <v>1292</v>
      </c>
      <c r="D649" s="244">
        <v>95695.43</v>
      </c>
      <c r="E649" s="244">
        <v>91843.43</v>
      </c>
      <c r="F649" s="54">
        <f t="shared" ref="F649:F724" si="188">IF(D649&lt;&gt;0,IF(E649/D649&gt;=100,"&gt;&gt;100",E649/D649*100),"-")</f>
        <v>95.974729409753422</v>
      </c>
    </row>
    <row r="650" spans="1:6" ht="12.75" customHeight="1" x14ac:dyDescent="0.2">
      <c r="A650" s="55" t="s">
        <v>1293</v>
      </c>
      <c r="B650" s="87" t="s">
        <v>1294</v>
      </c>
      <c r="C650" s="52" t="s">
        <v>1293</v>
      </c>
      <c r="D650" s="244">
        <v>1054250</v>
      </c>
      <c r="E650" s="244">
        <v>961957.96</v>
      </c>
      <c r="F650" s="54">
        <f t="shared" si="188"/>
        <v>91.245715911785624</v>
      </c>
    </row>
    <row r="651" spans="1:6" ht="12.75" customHeight="1" x14ac:dyDescent="0.2">
      <c r="A651" s="55" t="s">
        <v>1295</v>
      </c>
      <c r="B651" s="87" t="s">
        <v>1296</v>
      </c>
      <c r="C651" s="52" t="s">
        <v>1295</v>
      </c>
      <c r="D651" s="244">
        <v>1058102</v>
      </c>
      <c r="E651" s="244">
        <v>1003671.26</v>
      </c>
      <c r="F651" s="54">
        <f t="shared" si="188"/>
        <v>94.855813522703855</v>
      </c>
    </row>
    <row r="652" spans="1:6" ht="24" x14ac:dyDescent="0.2">
      <c r="A652" s="55">
        <v>11</v>
      </c>
      <c r="B652" s="87" t="s">
        <v>1297</v>
      </c>
      <c r="C652" s="52" t="s">
        <v>1298</v>
      </c>
      <c r="D652" s="53">
        <f t="shared" ref="D652:E652" si="189">+D649+D650-D651</f>
        <v>91843.429999999935</v>
      </c>
      <c r="E652" s="53">
        <f t="shared" si="189"/>
        <v>50130.129999999888</v>
      </c>
      <c r="F652" s="54">
        <f t="shared" si="188"/>
        <v>54.582162273338362</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57</v>
      </c>
      <c r="E654" s="266">
        <v>58</v>
      </c>
      <c r="F654" s="54">
        <f t="shared" si="188"/>
        <v>101.75438596491229</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43</v>
      </c>
      <c r="E656" s="266">
        <v>43</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5880402.0700000003</v>
      </c>
      <c r="E675" s="244">
        <v>5997726.7699999996</v>
      </c>
      <c r="F675" s="54">
        <f t="shared" si="188"/>
        <v>101.99518159818619</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4000</v>
      </c>
      <c r="E677" s="244">
        <v>4000</v>
      </c>
      <c r="F677" s="54">
        <f t="shared" si="188"/>
        <v>100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v>67420.25</v>
      </c>
      <c r="E695" s="244"/>
      <c r="F695" s="54">
        <f t="shared" si="188"/>
        <v>0</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11610.82</v>
      </c>
      <c r="E710" s="244">
        <v>7618.54</v>
      </c>
      <c r="F710" s="54">
        <f t="shared" si="188"/>
        <v>65.615865201596449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46748.51</v>
      </c>
      <c r="E716" s="244"/>
      <c r="F716" s="54">
        <f t="shared" si="188"/>
        <v>0</v>
      </c>
    </row>
    <row r="717" spans="1:6" ht="12.75" customHeight="1" x14ac:dyDescent="0.2">
      <c r="A717" s="55">
        <v>31215</v>
      </c>
      <c r="B717" s="87" t="s">
        <v>1410</v>
      </c>
      <c r="C717" s="52" t="s">
        <v>1411</v>
      </c>
      <c r="D717" s="244">
        <v>9068.7000000000007</v>
      </c>
      <c r="E717" s="244">
        <v>13680.86</v>
      </c>
      <c r="F717" s="54">
        <f t="shared" si="188"/>
        <v>150.85800610892412</v>
      </c>
    </row>
    <row r="718" spans="1:6" ht="12.75" customHeight="1" x14ac:dyDescent="0.2">
      <c r="A718" s="55">
        <v>32121</v>
      </c>
      <c r="B718" s="87" t="s">
        <v>1412</v>
      </c>
      <c r="C718" s="52" t="s">
        <v>1413</v>
      </c>
      <c r="D718" s="244">
        <v>115644.52</v>
      </c>
      <c r="E718" s="244">
        <v>155268.54999999999</v>
      </c>
      <c r="F718" s="54">
        <f t="shared" si="188"/>
        <v>134.26364690691784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11515</v>
      </c>
      <c r="E720" s="244">
        <v>24310</v>
      </c>
      <c r="F720" s="54">
        <f t="shared" si="188"/>
        <v>211.11593573599654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0</v>
      </c>
      <c r="E722" s="244">
        <v>8211.81</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3603</v>
      </c>
      <c r="E726" s="244">
        <v>2941.8</v>
      </c>
      <c r="F726" s="54">
        <f t="shared" si="190"/>
        <v>81.648626144879273</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v>1000</v>
      </c>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1" t="s">
        <v>1941</v>
      </c>
      <c r="B983" s="352"/>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9"/>
      <c r="E994" s="350"/>
      <c r="F994" s="73"/>
    </row>
    <row r="995" spans="1:6" ht="15" customHeight="1" x14ac:dyDescent="0.2">
      <c r="A995" s="190"/>
      <c r="B995" s="213"/>
      <c r="C995" s="223"/>
      <c r="D995" s="349"/>
      <c r="E995" s="350"/>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K245" sqref="K245:M24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7" t="s">
        <v>32</v>
      </c>
      <c r="B2" s="358"/>
      <c r="C2" s="358"/>
      <c r="D2" s="358"/>
      <c r="E2" s="358"/>
      <c r="F2" s="358"/>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0" t="s">
        <v>1965</v>
      </c>
      <c r="B5" s="361"/>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2522272.9000000004</v>
      </c>
      <c r="E6" s="231">
        <f t="shared" si="0"/>
        <v>2634317.46</v>
      </c>
      <c r="F6" s="232">
        <f t="shared" ref="F6:F260" si="1">IF(D6&gt;0,IF(E6/D6&gt;=100,"&gt;&gt;100",E6/D6*100),"-")</f>
        <v>104.44220607532198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1880095.1900000002</v>
      </c>
      <c r="E7" s="106">
        <f t="shared" si="2"/>
        <v>1985405.9</v>
      </c>
      <c r="F7" s="95">
        <f t="shared" si="1"/>
        <v>105.6013498976081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2960</v>
      </c>
      <c r="E10" s="249">
        <v>2960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2960</v>
      </c>
      <c r="E11" s="249">
        <v>2960</v>
      </c>
      <c r="F11" s="95">
        <f t="shared" si="1"/>
        <v>100</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1880095.1900000002</v>
      </c>
      <c r="E12" s="106">
        <f t="shared" si="3"/>
        <v>1963155.9</v>
      </c>
      <c r="F12" s="95">
        <f t="shared" si="1"/>
        <v>104.41789918094517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1278197.04</v>
      </c>
      <c r="E13" s="106">
        <f t="shared" si="4"/>
        <v>1421836.5299999998</v>
      </c>
      <c r="F13" s="95">
        <f t="shared" si="1"/>
        <v>111.23766410850079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4017365.07</v>
      </c>
      <c r="E15" s="249">
        <v>4181742.52</v>
      </c>
      <c r="F15" s="95">
        <f t="shared" si="1"/>
        <v>104.09167320210709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2739168.03</v>
      </c>
      <c r="E18" s="249">
        <v>2759905.99</v>
      </c>
      <c r="F18" s="95">
        <f t="shared" si="1"/>
        <v>100.75708973574726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223849.37000000011</v>
      </c>
      <c r="E19" s="106">
        <f t="shared" si="5"/>
        <v>151186.97999999998</v>
      </c>
      <c r="F19" s="95">
        <f t="shared" si="1"/>
        <v>67.539604869113504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460691.04</v>
      </c>
      <c r="E20" s="249">
        <v>446321.5</v>
      </c>
      <c r="F20" s="95">
        <f t="shared" si="1"/>
        <v>96.880872699412606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10903.38</v>
      </c>
      <c r="E21" s="249">
        <v>10903.38</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238312.58</v>
      </c>
      <c r="E22" s="249">
        <v>283922.53000000003</v>
      </c>
      <c r="F22" s="95">
        <f t="shared" si="1"/>
        <v>119.13870849788964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50646.47</v>
      </c>
      <c r="E25" s="249">
        <v>50646.47</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932367.81</v>
      </c>
      <c r="E26" s="249">
        <v>943589.64</v>
      </c>
      <c r="F26" s="95">
        <f t="shared" si="1"/>
        <v>101.20358402334804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1469071.91</v>
      </c>
      <c r="E28" s="249">
        <v>1584196.54</v>
      </c>
      <c r="F28" s="95">
        <f t="shared" si="1"/>
        <v>107.83655512138954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378048.78</v>
      </c>
      <c r="E35" s="106">
        <f t="shared" si="7"/>
        <v>390132.39</v>
      </c>
      <c r="F35" s="95">
        <f t="shared" si="1"/>
        <v>103.19630974605975</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378048.78</v>
      </c>
      <c r="E36" s="249">
        <v>390132.39</v>
      </c>
      <c r="F36" s="95">
        <f t="shared" si="1"/>
        <v>103.19630974605975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v>5126.91</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v>5126.91</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670270.42000000004</v>
      </c>
      <c r="E53" s="249">
        <v>577862.99</v>
      </c>
      <c r="F53" s="95">
        <f t="shared" si="1"/>
        <v>86.213410700713894</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670270.42000000004</v>
      </c>
      <c r="E55" s="249">
        <v>577862.99</v>
      </c>
      <c r="F55" s="95">
        <f t="shared" si="1"/>
        <v>86.213410700713894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22250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v>22250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642177.71</v>
      </c>
      <c r="E68" s="106">
        <f t="shared" si="13"/>
        <v>648911.55999999994</v>
      </c>
      <c r="F68" s="95">
        <f t="shared" si="1"/>
        <v>101.04859603426597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91843.430000000008</v>
      </c>
      <c r="E69" s="106">
        <f t="shared" si="14"/>
        <v>50130.13</v>
      </c>
      <c r="F69" s="95">
        <f t="shared" si="1"/>
        <v>54.582162273338433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91603.72</v>
      </c>
      <c r="E70" s="106">
        <f t="shared" si="15"/>
        <v>50130.13</v>
      </c>
      <c r="F70" s="95">
        <f t="shared" si="1"/>
        <v>54.724993701129165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91603.72</v>
      </c>
      <c r="E72" s="249">
        <v>50130.13</v>
      </c>
      <c r="F72" s="95">
        <f t="shared" si="1"/>
        <v>54.724993701129165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239.71</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49603.35</v>
      </c>
      <c r="E78" s="106">
        <f>E79+SUM(E82:E84)-E85+E86</f>
        <v>52183.380000000005</v>
      </c>
      <c r="F78" s="95">
        <f t="shared" si="1"/>
        <v>105.20132208812511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26.33</v>
      </c>
      <c r="E84" s="249">
        <v>7050.98</v>
      </c>
      <c r="F84" s="95" t="str">
        <f t="shared" si="1"/>
        <v>&gt;&gt;100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49577.02</v>
      </c>
      <c r="E86" s="249">
        <v>45132.4</v>
      </c>
      <c r="F86" s="95">
        <f t="shared" si="1"/>
        <v>91.034919000778999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2400</v>
      </c>
      <c r="E146" s="106">
        <f t="shared" si="26"/>
        <v>300</v>
      </c>
      <c r="F146" s="95">
        <f t="shared" si="1"/>
        <v>12.5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2500</v>
      </c>
      <c r="E159" s="249">
        <v>800</v>
      </c>
      <c r="F159" s="95">
        <f t="shared" si="1"/>
        <v>32</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100</v>
      </c>
      <c r="E163" s="249">
        <v>500</v>
      </c>
      <c r="F163" s="95">
        <f t="shared" si="1"/>
        <v>500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116.82</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116.82</v>
      </c>
      <c r="E166" s="249"/>
      <c r="F166" s="95">
        <f t="shared" si="1"/>
        <v>0</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498214.11</v>
      </c>
      <c r="E170" s="106">
        <f t="shared" si="29"/>
        <v>546298.04999999993</v>
      </c>
      <c r="F170" s="95">
        <f t="shared" si="1"/>
        <v>109.65126017807884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v>1469.23</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498214.11</v>
      </c>
      <c r="E173" s="249">
        <v>544828.81999999995</v>
      </c>
      <c r="F173" s="95">
        <f t="shared" si="1"/>
        <v>109.3563608626018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5" t="s">
        <v>2264</v>
      </c>
      <c r="B174" s="356"/>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2522272.9000000004</v>
      </c>
      <c r="E175" s="106">
        <f t="shared" si="30"/>
        <v>2634317.46</v>
      </c>
      <c r="F175" s="95">
        <f t="shared" si="1"/>
        <v>104.44220607532198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630444.43000000005</v>
      </c>
      <c r="E176" s="106">
        <f t="shared" si="31"/>
        <v>648238.55000000005</v>
      </c>
      <c r="F176" s="95">
        <f t="shared" si="1"/>
        <v>102.82247239459312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621067.79</v>
      </c>
      <c r="E177" s="106">
        <f t="shared" si="32"/>
        <v>641516.55000000005</v>
      </c>
      <c r="F177" s="95">
        <f t="shared" si="1"/>
        <v>103.2925165866354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496334.11</v>
      </c>
      <c r="E178" s="249">
        <v>544247.82999999996</v>
      </c>
      <c r="F178" s="95">
        <f t="shared" si="1"/>
        <v>109.65352149583272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74438.95</v>
      </c>
      <c r="E179" s="249">
        <v>45797.29</v>
      </c>
      <c r="F179" s="95">
        <f t="shared" si="1"/>
        <v>61.523288547192031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396.3</v>
      </c>
      <c r="E180" s="106">
        <f t="shared" si="33"/>
        <v>473.27</v>
      </c>
      <c r="F180" s="95">
        <f t="shared" si="1"/>
        <v>119.42215493313147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396.3</v>
      </c>
      <c r="E183" s="249">
        <v>473.27</v>
      </c>
      <c r="F183" s="95">
        <f t="shared" si="1"/>
        <v>119.42215493313147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49898.43</v>
      </c>
      <c r="E188" s="249">
        <v>50998.16</v>
      </c>
      <c r="F188" s="95">
        <f t="shared" si="1"/>
        <v>102.20393707777981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3208.1</v>
      </c>
      <c r="E189" s="249">
        <v>2035</v>
      </c>
      <c r="F189" s="95">
        <f t="shared" si="1"/>
        <v>63.433184751098779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6168.54</v>
      </c>
      <c r="E234" s="106">
        <f t="shared" si="40"/>
        <v>4687</v>
      </c>
      <c r="F234" s="95">
        <f t="shared" si="1"/>
        <v>75.982323207760672</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250</v>
      </c>
      <c r="E235" s="249">
        <v>4687</v>
      </c>
      <c r="F235" s="95">
        <f t="shared" si="1"/>
        <v>1874.8000000000002</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5918.54</v>
      </c>
      <c r="E236" s="249">
        <v>0</v>
      </c>
      <c r="F236" s="95">
        <f t="shared" si="1"/>
        <v>0</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1891828.4700000002</v>
      </c>
      <c r="E237" s="106">
        <f t="shared" si="41"/>
        <v>1986078.9100000001</v>
      </c>
      <c r="F237" s="95">
        <f t="shared" si="1"/>
        <v>104.98197598220942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1880546.59</v>
      </c>
      <c r="E238" s="106">
        <f t="shared" si="42"/>
        <v>1985857.3</v>
      </c>
      <c r="F238" s="95">
        <f t="shared" si="1"/>
        <v>105.60000536865188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1880546.59</v>
      </c>
      <c r="E239" s="106">
        <f t="shared" si="43"/>
        <v>1985857.3</v>
      </c>
      <c r="F239" s="95">
        <f t="shared" si="1"/>
        <v>105.60000536865188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1880546.59</v>
      </c>
      <c r="E240" s="249">
        <v>1985857.3</v>
      </c>
      <c r="F240" s="95">
        <f t="shared" si="1"/>
        <v>105.60000536865188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8765.06</v>
      </c>
      <c r="E245" s="106">
        <f t="shared" si="45"/>
        <v>-78.389999999999418</v>
      </c>
      <c r="F245" s="95">
        <f t="shared" si="1"/>
        <v>-0.89434641633941381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10262.73</v>
      </c>
      <c r="E246" s="106">
        <f t="shared" si="46"/>
        <v>6977.09</v>
      </c>
      <c r="F246" s="95">
        <f t="shared" si="1"/>
        <v>67.984737004676148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10262.73</v>
      </c>
      <c r="E247" s="249">
        <v>6977.09</v>
      </c>
      <c r="F247" s="95">
        <f t="shared" si="1"/>
        <v>67.984737004676148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1497.67</v>
      </c>
      <c r="E250" s="106">
        <f t="shared" si="47"/>
        <v>7055.48</v>
      </c>
      <c r="F250" s="95">
        <f t="shared" si="1"/>
        <v>471.09710416847497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1497.67</v>
      </c>
      <c r="E252" s="249">
        <v>7055.48</v>
      </c>
      <c r="F252" s="95">
        <f t="shared" si="1"/>
        <v>471.09710416847497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2400</v>
      </c>
      <c r="E255" s="249">
        <v>300</v>
      </c>
      <c r="F255" s="95">
        <f t="shared" si="1"/>
        <v>12.5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116.82</v>
      </c>
      <c r="E256" s="249">
        <v>0</v>
      </c>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217083.2</v>
      </c>
      <c r="E259" s="106">
        <f t="shared" si="49"/>
        <v>168511.76</v>
      </c>
      <c r="F259" s="95">
        <f t="shared" si="1"/>
        <v>77.625426564561423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217083.2</v>
      </c>
      <c r="E260" s="250">
        <v>168511.76</v>
      </c>
      <c r="F260" s="99">
        <f t="shared" si="1"/>
        <v>77.625426564561423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9" t="s">
        <v>1290</v>
      </c>
      <c r="B261" s="356"/>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2500</v>
      </c>
      <c r="E264" s="249">
        <v>800</v>
      </c>
      <c r="F264" s="95">
        <f t="shared" si="50"/>
        <v>32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116.82</v>
      </c>
      <c r="E267" s="249">
        <v>0</v>
      </c>
      <c r="F267" s="95">
        <f t="shared" si="50"/>
        <v>0</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49577.02</v>
      </c>
      <c r="E268" s="249">
        <v>45132.4</v>
      </c>
      <c r="F268" s="95">
        <f t="shared" si="50"/>
        <v>91.034919000778999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0</v>
      </c>
      <c r="E287" s="249">
        <v>0</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621067.79</v>
      </c>
      <c r="E288" s="249">
        <v>641516.55000000005</v>
      </c>
      <c r="F288" s="95">
        <f t="shared" si="50"/>
        <v>103.2925165866354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3208.1</v>
      </c>
      <c r="E290" s="249">
        <v>2035</v>
      </c>
      <c r="F290" s="95">
        <f t="shared" si="50"/>
        <v>63.433184751098779</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26</v>
      </c>
      <c r="E298" s="249">
        <v>0</v>
      </c>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49872</v>
      </c>
      <c r="E302" s="249">
        <v>50998.16</v>
      </c>
      <c r="F302" s="95">
        <f t="shared" si="50"/>
        <v>102.25810073788901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20" sqref="E1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t="s">
        <v>3393</v>
      </c>
      <c r="B1" s="294"/>
      <c r="C1" s="293"/>
      <c r="D1" s="295"/>
      <c r="E1" s="295"/>
      <c r="F1" s="296"/>
    </row>
    <row r="2" spans="1:25" ht="50.1" customHeight="1" x14ac:dyDescent="0.25">
      <c r="A2" s="362" t="s">
        <v>2532</v>
      </c>
      <c r="B2" s="363"/>
      <c r="C2" s="363"/>
      <c r="D2" s="363"/>
      <c r="E2" s="363"/>
      <c r="F2" s="363"/>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6628975.8899999997</v>
      </c>
      <c r="E114" s="83">
        <f t="shared" si="22"/>
        <v>6877729.9299999997</v>
      </c>
      <c r="F114" s="65">
        <f t="shared" si="1"/>
        <v>103.75252594258568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6628975.8899999997</v>
      </c>
      <c r="E118" s="83">
        <f t="shared" si="24"/>
        <v>6877729.9299999997</v>
      </c>
      <c r="F118" s="65">
        <f t="shared" si="1"/>
        <v>103.75252594258568</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6628975.8899999997</v>
      </c>
      <c r="E120" s="314">
        <v>6877729.9299999997</v>
      </c>
      <c r="F120" s="65">
        <f t="shared" si="1"/>
        <v>103.75252594258568</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6628975.8899999997</v>
      </c>
      <c r="E141" s="108">
        <f t="shared" si="28"/>
        <v>6877729.9299999997</v>
      </c>
      <c r="F141" s="84">
        <f t="shared" si="1"/>
        <v>103.75252594258568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4"/>
      <c r="E143" s="365"/>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6" t="s">
        <v>2785</v>
      </c>
      <c r="B2" s="367"/>
      <c r="C2" s="367"/>
      <c r="D2" s="367"/>
      <c r="E2" s="367"/>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8"/>
      <c r="E51" s="369"/>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70" t="s">
        <v>2856</v>
      </c>
      <c r="B2" s="367"/>
      <c r="C2" s="367"/>
      <c r="D2" s="367"/>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624275.89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6951639.6000000006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47405.15</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6850527.3700000001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6069183.8799999999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770198.58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11144.91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v>53707.08</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6932363.9400000004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45120.42</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6832363.3400000008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6021270.1600000001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800025.24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11067.94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v>54880.18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643551.54999999981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643551.55000000005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641516.55000000005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v>2035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4" t="s">
        <v>2856</v>
      </c>
      <c r="B1" s="369"/>
      <c r="C1" s="369"/>
      <c r="D1" s="369"/>
      <c r="E1" s="73" t="s">
        <v>2998</v>
      </c>
      <c r="F1" s="73"/>
      <c r="G1" s="73"/>
      <c r="H1" s="73"/>
      <c r="I1" s="73"/>
      <c r="J1" s="73"/>
      <c r="K1" s="73"/>
      <c r="L1" s="73"/>
      <c r="M1" s="73"/>
      <c r="N1" s="73"/>
      <c r="O1" s="73"/>
      <c r="P1" s="73"/>
    </row>
    <row r="2" spans="1:16" ht="37.5" customHeight="1" x14ac:dyDescent="0.2">
      <c r="A2" s="374" t="s">
        <v>2999</v>
      </c>
      <c r="B2" s="369"/>
      <c r="C2" s="369"/>
      <c r="D2" s="369"/>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17499</v>
      </c>
      <c r="P3" s="73"/>
    </row>
    <row r="4" spans="1:16" ht="19.5" customHeight="1" x14ac:dyDescent="0.2">
      <c r="A4" s="375" t="s">
        <v>3003</v>
      </c>
      <c r="B4" s="376"/>
      <c r="C4" s="377"/>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1" t="s">
        <v>3016</v>
      </c>
      <c r="B14" s="372"/>
      <c r="C14" s="373"/>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1" t="s">
        <v>3021</v>
      </c>
      <c r="B19" s="372"/>
      <c r="C19" s="373"/>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1" t="s">
        <v>32</v>
      </c>
      <c r="B275" s="372"/>
      <c r="C275" s="373"/>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1" t="s">
        <v>37</v>
      </c>
      <c r="B293" s="372"/>
      <c r="C293" s="373"/>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1" t="s">
        <v>36</v>
      </c>
      <c r="B296" s="372"/>
      <c r="C296" s="373"/>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1" t="s">
        <v>3296</v>
      </c>
      <c r="B298" s="372"/>
      <c r="C298" s="373"/>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topLeftCell="A48"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6" t="s">
        <v>3298</v>
      </c>
      <c r="B1" s="386"/>
      <c r="C1" s="386"/>
    </row>
    <row r="2" spans="1:17" ht="33" customHeight="1" x14ac:dyDescent="0.2">
      <c r="A2" s="387" t="s">
        <v>3299</v>
      </c>
      <c r="B2" s="388"/>
      <c r="C2" s="379"/>
      <c r="D2" s="4"/>
      <c r="E2" s="4"/>
      <c r="F2" s="4"/>
      <c r="G2" s="4"/>
      <c r="H2" s="4"/>
      <c r="I2" s="4"/>
      <c r="J2" s="4"/>
      <c r="K2" s="4"/>
      <c r="L2" s="4"/>
      <c r="M2" s="4"/>
      <c r="N2" s="4"/>
      <c r="O2" s="4"/>
      <c r="P2" s="4"/>
      <c r="Q2" s="4"/>
    </row>
    <row r="3" spans="1:17" ht="18.75" customHeight="1" x14ac:dyDescent="0.2">
      <c r="A3" s="42" t="s">
        <v>3300</v>
      </c>
      <c r="B3" s="389" t="s">
        <v>3301</v>
      </c>
      <c r="C3" s="379"/>
      <c r="D3" s="4"/>
      <c r="E3" s="4"/>
      <c r="F3" s="4"/>
      <c r="G3" s="4"/>
      <c r="H3" s="4"/>
      <c r="I3" s="4"/>
      <c r="J3" s="4"/>
      <c r="K3" s="4"/>
      <c r="L3" s="4"/>
      <c r="M3" s="4"/>
      <c r="N3" s="4"/>
      <c r="O3" s="4"/>
      <c r="P3" s="4"/>
      <c r="Q3" s="4"/>
    </row>
    <row r="4" spans="1:17" ht="37.5" hidden="1" customHeight="1" x14ac:dyDescent="0.2">
      <c r="A4" s="43" t="s">
        <v>3302</v>
      </c>
      <c r="B4" s="383" t="s">
        <v>3303</v>
      </c>
      <c r="C4" s="379"/>
      <c r="D4" s="4"/>
      <c r="E4" s="4"/>
      <c r="F4" s="4"/>
      <c r="G4" s="4"/>
      <c r="H4" s="4"/>
      <c r="I4" s="4"/>
      <c r="J4" s="4"/>
      <c r="K4" s="4"/>
      <c r="L4" s="4"/>
      <c r="M4" s="4"/>
      <c r="N4" s="4"/>
      <c r="O4" s="4"/>
      <c r="P4" s="4"/>
      <c r="Q4" s="4"/>
    </row>
    <row r="5" spans="1:17" ht="48" hidden="1" customHeight="1" x14ac:dyDescent="0.2">
      <c r="A5" s="43" t="s">
        <v>3302</v>
      </c>
      <c r="B5" s="383" t="s">
        <v>3304</v>
      </c>
      <c r="C5" s="379"/>
      <c r="D5" s="4"/>
      <c r="E5" s="4"/>
      <c r="F5" s="4"/>
      <c r="G5" s="4"/>
      <c r="H5" s="4"/>
      <c r="I5" s="4"/>
      <c r="J5" s="4"/>
      <c r="K5" s="4"/>
      <c r="L5" s="4"/>
      <c r="M5" s="4"/>
      <c r="N5" s="4"/>
      <c r="O5" s="4"/>
      <c r="P5" s="4"/>
      <c r="Q5" s="4"/>
    </row>
    <row r="6" spans="1:17" ht="59.25" hidden="1" customHeight="1" x14ac:dyDescent="0.2">
      <c r="A6" s="43" t="s">
        <v>3302</v>
      </c>
      <c r="B6" s="383" t="s">
        <v>3305</v>
      </c>
      <c r="C6" s="379"/>
      <c r="D6" s="4"/>
      <c r="E6" s="4"/>
      <c r="F6" s="4"/>
      <c r="G6" s="4"/>
      <c r="H6" s="4"/>
      <c r="I6" s="4"/>
      <c r="J6" s="4"/>
      <c r="K6" s="4"/>
      <c r="L6" s="4"/>
      <c r="M6" s="4"/>
      <c r="N6" s="4"/>
      <c r="O6" s="4"/>
      <c r="P6" s="4"/>
      <c r="Q6" s="4"/>
    </row>
    <row r="7" spans="1:17" ht="48" hidden="1" customHeight="1" x14ac:dyDescent="0.2">
      <c r="A7" s="43" t="s">
        <v>3306</v>
      </c>
      <c r="B7" s="383" t="s">
        <v>3307</v>
      </c>
      <c r="C7" s="379"/>
      <c r="D7" s="4"/>
      <c r="E7" s="4"/>
      <c r="F7" s="4"/>
      <c r="G7" s="4"/>
      <c r="H7" s="4"/>
      <c r="I7" s="4"/>
      <c r="J7" s="4"/>
      <c r="K7" s="4"/>
      <c r="L7" s="4"/>
      <c r="M7" s="4"/>
      <c r="N7" s="4"/>
      <c r="O7" s="4"/>
      <c r="P7" s="4"/>
      <c r="Q7" s="4"/>
    </row>
    <row r="8" spans="1:17" ht="41.25" hidden="1" customHeight="1" x14ac:dyDescent="0.2">
      <c r="A8" s="43" t="s">
        <v>3308</v>
      </c>
      <c r="B8" s="383" t="s">
        <v>3309</v>
      </c>
      <c r="C8" s="379"/>
      <c r="D8" s="4"/>
      <c r="E8" s="4"/>
      <c r="F8" s="4"/>
      <c r="G8" s="4"/>
      <c r="H8" s="4"/>
      <c r="I8" s="4"/>
      <c r="J8" s="4"/>
      <c r="K8" s="4"/>
      <c r="L8" s="4"/>
      <c r="M8" s="4"/>
      <c r="N8" s="4"/>
      <c r="O8" s="4"/>
      <c r="P8" s="4"/>
      <c r="Q8" s="4"/>
    </row>
    <row r="9" spans="1:17" ht="59.25" hidden="1" customHeight="1" x14ac:dyDescent="0.2">
      <c r="A9" s="43" t="s">
        <v>3310</v>
      </c>
      <c r="B9" s="383" t="s">
        <v>3311</v>
      </c>
      <c r="C9" s="379"/>
      <c r="D9" s="4"/>
      <c r="E9" s="4"/>
      <c r="F9" s="4"/>
      <c r="G9" s="4"/>
      <c r="H9" s="4"/>
      <c r="I9" s="4"/>
      <c r="J9" s="4"/>
      <c r="K9" s="4"/>
      <c r="L9" s="4"/>
      <c r="M9" s="4"/>
      <c r="N9" s="4"/>
      <c r="O9" s="4"/>
      <c r="P9" s="4"/>
      <c r="Q9" s="4"/>
    </row>
    <row r="10" spans="1:17" ht="61.5" hidden="1" customHeight="1" x14ac:dyDescent="0.2">
      <c r="A10" s="43" t="s">
        <v>3310</v>
      </c>
      <c r="B10" s="383" t="s">
        <v>3312</v>
      </c>
      <c r="C10" s="379"/>
      <c r="D10" s="4"/>
      <c r="E10" s="4"/>
      <c r="F10" s="4"/>
      <c r="G10" s="4"/>
      <c r="H10" s="4"/>
      <c r="I10" s="4"/>
      <c r="J10" s="4"/>
      <c r="K10" s="4"/>
      <c r="L10" s="4"/>
      <c r="M10" s="4"/>
      <c r="N10" s="4"/>
      <c r="O10" s="4"/>
      <c r="P10" s="4"/>
      <c r="Q10" s="4"/>
    </row>
    <row r="11" spans="1:17" ht="43.5" hidden="1" customHeight="1" x14ac:dyDescent="0.2">
      <c r="A11" s="43" t="s">
        <v>3310</v>
      </c>
      <c r="B11" s="383" t="s">
        <v>3313</v>
      </c>
      <c r="C11" s="379"/>
      <c r="D11" s="4"/>
      <c r="E11" s="4"/>
      <c r="F11" s="4"/>
      <c r="G11" s="4"/>
      <c r="H11" s="4"/>
      <c r="I11" s="4"/>
      <c r="J11" s="4"/>
      <c r="K11" s="4"/>
      <c r="L11" s="4"/>
      <c r="M11" s="4"/>
      <c r="N11" s="4"/>
      <c r="O11" s="4"/>
      <c r="P11" s="4"/>
      <c r="Q11" s="4"/>
    </row>
    <row r="12" spans="1:17" ht="27.75" hidden="1" customHeight="1" x14ac:dyDescent="0.2">
      <c r="A12" s="43" t="s">
        <v>3314</v>
      </c>
      <c r="B12" s="383" t="s">
        <v>3315</v>
      </c>
      <c r="C12" s="379"/>
      <c r="D12" s="4"/>
      <c r="E12" s="4"/>
      <c r="F12" s="4"/>
      <c r="G12" s="4"/>
      <c r="H12" s="4"/>
      <c r="I12" s="4"/>
      <c r="J12" s="4"/>
      <c r="K12" s="4"/>
      <c r="L12" s="4"/>
      <c r="M12" s="4"/>
      <c r="N12" s="4"/>
      <c r="O12" s="4"/>
      <c r="P12" s="4"/>
      <c r="Q12" s="4"/>
    </row>
    <row r="13" spans="1:17" ht="27.75" hidden="1" customHeight="1" x14ac:dyDescent="0.2">
      <c r="A13" s="43" t="s">
        <v>3316</v>
      </c>
      <c r="B13" s="383" t="s">
        <v>3317</v>
      </c>
      <c r="C13" s="379"/>
      <c r="D13" s="4"/>
      <c r="E13" s="4"/>
      <c r="F13" s="4"/>
      <c r="G13" s="4"/>
      <c r="H13" s="4"/>
      <c r="I13" s="4"/>
      <c r="J13" s="4"/>
      <c r="K13" s="4"/>
      <c r="L13" s="4"/>
      <c r="M13" s="4"/>
      <c r="N13" s="4"/>
      <c r="O13" s="4"/>
      <c r="P13" s="4"/>
      <c r="Q13" s="4"/>
    </row>
    <row r="14" spans="1:17" ht="45.75" hidden="1" customHeight="1" x14ac:dyDescent="0.2">
      <c r="A14" s="43" t="s">
        <v>3318</v>
      </c>
      <c r="B14" s="383" t="s">
        <v>3319</v>
      </c>
      <c r="C14" s="379"/>
      <c r="D14" s="4"/>
      <c r="E14" s="4"/>
      <c r="F14" s="4"/>
      <c r="G14" s="4"/>
      <c r="H14" s="4"/>
      <c r="I14" s="4"/>
      <c r="J14" s="4"/>
      <c r="K14" s="4"/>
      <c r="L14" s="4"/>
      <c r="M14" s="4"/>
      <c r="N14" s="4"/>
      <c r="O14" s="4"/>
      <c r="P14" s="4"/>
      <c r="Q14" s="4"/>
    </row>
    <row r="15" spans="1:17" ht="45.75" hidden="1" customHeight="1" x14ac:dyDescent="0.2">
      <c r="A15" s="43" t="s">
        <v>3320</v>
      </c>
      <c r="B15" s="383" t="s">
        <v>3321</v>
      </c>
      <c r="C15" s="379"/>
      <c r="D15" s="4"/>
      <c r="E15" s="4"/>
      <c r="F15" s="4"/>
      <c r="G15" s="4"/>
      <c r="H15" s="4"/>
      <c r="I15" s="4"/>
      <c r="J15" s="4"/>
      <c r="K15" s="4"/>
      <c r="L15" s="4"/>
      <c r="M15" s="4"/>
      <c r="N15" s="4"/>
      <c r="O15" s="4"/>
      <c r="P15" s="4"/>
      <c r="Q15" s="4"/>
    </row>
    <row r="16" spans="1:17" ht="51" hidden="1" customHeight="1" x14ac:dyDescent="0.2">
      <c r="A16" s="43" t="s">
        <v>3322</v>
      </c>
      <c r="B16" s="383" t="s">
        <v>3323</v>
      </c>
      <c r="C16" s="379"/>
      <c r="D16" s="4"/>
      <c r="E16" s="4"/>
      <c r="F16" s="4"/>
      <c r="G16" s="4"/>
      <c r="H16" s="4"/>
      <c r="I16" s="4"/>
      <c r="J16" s="4"/>
      <c r="K16" s="4"/>
      <c r="L16" s="4"/>
      <c r="M16" s="4"/>
      <c r="N16" s="4"/>
      <c r="O16" s="4"/>
      <c r="P16" s="4"/>
      <c r="Q16" s="4"/>
    </row>
    <row r="17" spans="1:17" ht="27.75" hidden="1" customHeight="1" x14ac:dyDescent="0.2">
      <c r="A17" s="43" t="s">
        <v>3324</v>
      </c>
      <c r="B17" s="383" t="s">
        <v>3325</v>
      </c>
      <c r="C17" s="379"/>
      <c r="D17" s="4"/>
      <c r="E17" s="4"/>
      <c r="F17" s="4"/>
      <c r="G17" s="4"/>
      <c r="H17" s="4"/>
      <c r="I17" s="4"/>
      <c r="J17" s="4"/>
      <c r="K17" s="4"/>
      <c r="L17" s="4"/>
      <c r="M17" s="4"/>
      <c r="N17" s="4"/>
      <c r="O17" s="4"/>
      <c r="P17" s="4"/>
      <c r="Q17" s="4"/>
    </row>
    <row r="18" spans="1:17" ht="27.75" hidden="1" customHeight="1" x14ac:dyDescent="0.2">
      <c r="A18" s="43" t="s">
        <v>3326</v>
      </c>
      <c r="B18" s="383" t="s">
        <v>3327</v>
      </c>
      <c r="C18" s="379"/>
      <c r="D18" s="4"/>
      <c r="E18" s="4"/>
      <c r="F18" s="4"/>
      <c r="G18" s="4"/>
      <c r="H18" s="4"/>
      <c r="I18" s="4"/>
      <c r="J18" s="4"/>
      <c r="K18" s="4"/>
      <c r="L18" s="4"/>
      <c r="M18" s="4"/>
      <c r="N18" s="4"/>
      <c r="O18" s="4"/>
      <c r="P18" s="4"/>
      <c r="Q18" s="4"/>
    </row>
    <row r="19" spans="1:17" ht="45" hidden="1" customHeight="1" x14ac:dyDescent="0.2">
      <c r="A19" s="43" t="s">
        <v>3326</v>
      </c>
      <c r="B19" s="383" t="s">
        <v>3328</v>
      </c>
      <c r="C19" s="379"/>
      <c r="D19" s="4"/>
      <c r="E19" s="4"/>
      <c r="F19" s="4"/>
      <c r="G19" s="4"/>
      <c r="H19" s="4"/>
      <c r="I19" s="4"/>
      <c r="J19" s="4"/>
      <c r="K19" s="4"/>
      <c r="L19" s="4"/>
      <c r="M19" s="4"/>
      <c r="N19" s="4"/>
      <c r="O19" s="4"/>
      <c r="P19" s="4"/>
      <c r="Q19" s="4"/>
    </row>
    <row r="20" spans="1:17" ht="45" hidden="1" customHeight="1" x14ac:dyDescent="0.2">
      <c r="A20" s="43" t="s">
        <v>3329</v>
      </c>
      <c r="B20" s="383" t="s">
        <v>3330</v>
      </c>
      <c r="C20" s="379"/>
      <c r="D20" s="4"/>
      <c r="E20" s="4"/>
      <c r="F20" s="4"/>
      <c r="G20" s="4"/>
      <c r="H20" s="4"/>
      <c r="I20" s="4"/>
      <c r="J20" s="4"/>
      <c r="K20" s="4"/>
      <c r="L20" s="4"/>
      <c r="M20" s="4"/>
      <c r="N20" s="4"/>
      <c r="O20" s="4"/>
      <c r="P20" s="4"/>
      <c r="Q20" s="4"/>
    </row>
    <row r="21" spans="1:17" ht="30" hidden="1" customHeight="1" x14ac:dyDescent="0.2">
      <c r="A21" s="43" t="s">
        <v>3331</v>
      </c>
      <c r="B21" s="383" t="s">
        <v>3332</v>
      </c>
      <c r="C21" s="379"/>
      <c r="D21" s="4"/>
      <c r="E21" s="4"/>
      <c r="F21" s="4"/>
      <c r="G21" s="4"/>
      <c r="H21" s="4"/>
      <c r="I21" s="4"/>
      <c r="J21" s="4"/>
      <c r="K21" s="4"/>
      <c r="L21" s="4"/>
      <c r="M21" s="4"/>
      <c r="N21" s="4"/>
      <c r="O21" s="4"/>
      <c r="P21" s="4"/>
      <c r="Q21" s="4"/>
    </row>
    <row r="22" spans="1:17" ht="30" hidden="1" customHeight="1" x14ac:dyDescent="0.2">
      <c r="A22" s="43" t="s">
        <v>3333</v>
      </c>
      <c r="B22" s="383" t="s">
        <v>3334</v>
      </c>
      <c r="C22" s="379"/>
      <c r="D22" s="4"/>
      <c r="E22" s="4"/>
      <c r="F22" s="4"/>
      <c r="G22" s="4"/>
      <c r="H22" s="4"/>
      <c r="I22" s="4"/>
      <c r="J22" s="4"/>
      <c r="K22" s="4"/>
      <c r="L22" s="4"/>
      <c r="M22" s="4"/>
      <c r="N22" s="4"/>
      <c r="O22" s="4"/>
      <c r="P22" s="4"/>
      <c r="Q22" s="4"/>
    </row>
    <row r="23" spans="1:17" ht="30" hidden="1" customHeight="1" x14ac:dyDescent="0.2">
      <c r="A23" s="43" t="s">
        <v>3335</v>
      </c>
      <c r="B23" s="383" t="s">
        <v>3336</v>
      </c>
      <c r="C23" s="379"/>
      <c r="D23" s="4"/>
      <c r="E23" s="4"/>
      <c r="F23" s="4"/>
      <c r="G23" s="4"/>
      <c r="H23" s="4"/>
      <c r="I23" s="4"/>
      <c r="J23" s="4"/>
      <c r="K23" s="4"/>
      <c r="L23" s="4"/>
      <c r="M23" s="4"/>
      <c r="N23" s="4"/>
      <c r="O23" s="4"/>
      <c r="P23" s="4"/>
      <c r="Q23" s="4"/>
    </row>
    <row r="24" spans="1:17" ht="30" hidden="1" customHeight="1" x14ac:dyDescent="0.2">
      <c r="A24" s="43" t="s">
        <v>3337</v>
      </c>
      <c r="B24" s="383" t="s">
        <v>3338</v>
      </c>
      <c r="C24" s="379"/>
      <c r="D24" s="4"/>
      <c r="E24" s="4"/>
      <c r="F24" s="4"/>
      <c r="G24" s="4"/>
      <c r="H24" s="4"/>
      <c r="I24" s="4"/>
      <c r="J24" s="4"/>
      <c r="K24" s="4"/>
      <c r="L24" s="4"/>
      <c r="M24" s="4"/>
      <c r="N24" s="4"/>
      <c r="O24" s="4"/>
      <c r="P24" s="4"/>
      <c r="Q24" s="4"/>
    </row>
    <row r="25" spans="1:17" ht="30" hidden="1" customHeight="1" x14ac:dyDescent="0.2">
      <c r="A25" s="43" t="s">
        <v>3339</v>
      </c>
      <c r="B25" s="383" t="s">
        <v>3340</v>
      </c>
      <c r="C25" s="379"/>
      <c r="D25" s="4"/>
      <c r="E25" s="4"/>
      <c r="F25" s="4"/>
      <c r="G25" s="4"/>
      <c r="H25" s="4"/>
      <c r="I25" s="4"/>
      <c r="J25" s="4"/>
      <c r="K25" s="4"/>
      <c r="L25" s="4"/>
      <c r="M25" s="4"/>
      <c r="N25" s="4"/>
      <c r="O25" s="4"/>
      <c r="P25" s="4"/>
      <c r="Q25" s="4"/>
    </row>
    <row r="26" spans="1:17" ht="30" hidden="1" customHeight="1" x14ac:dyDescent="0.2">
      <c r="A26" s="43" t="s">
        <v>3341</v>
      </c>
      <c r="B26" s="383" t="s">
        <v>3342</v>
      </c>
      <c r="C26" s="379"/>
      <c r="D26" s="4"/>
      <c r="E26" s="4"/>
      <c r="F26" s="4"/>
      <c r="G26" s="4"/>
      <c r="H26" s="4"/>
      <c r="I26" s="4"/>
      <c r="J26" s="4"/>
      <c r="K26" s="4"/>
      <c r="L26" s="4"/>
      <c r="M26" s="4"/>
      <c r="N26" s="4"/>
      <c r="O26" s="4"/>
      <c r="P26" s="4"/>
      <c r="Q26" s="4"/>
    </row>
    <row r="27" spans="1:17" ht="70.5" hidden="1" customHeight="1" x14ac:dyDescent="0.2">
      <c r="A27" s="43" t="s">
        <v>3343</v>
      </c>
      <c r="B27" s="383" t="s">
        <v>3344</v>
      </c>
      <c r="C27" s="379"/>
      <c r="D27" s="4"/>
      <c r="E27" s="4"/>
      <c r="F27" s="4"/>
      <c r="G27" s="4"/>
      <c r="H27" s="4"/>
      <c r="I27" s="4"/>
      <c r="J27" s="4"/>
      <c r="K27" s="4"/>
      <c r="L27" s="4"/>
      <c r="M27" s="4"/>
      <c r="N27" s="4"/>
      <c r="O27" s="4"/>
      <c r="P27" s="4"/>
      <c r="Q27" s="4"/>
    </row>
    <row r="28" spans="1:17" ht="48" hidden="1" customHeight="1" x14ac:dyDescent="0.2">
      <c r="A28" s="43" t="s">
        <v>3345</v>
      </c>
      <c r="B28" s="383" t="s">
        <v>3346</v>
      </c>
      <c r="C28" s="379"/>
      <c r="D28" s="4"/>
      <c r="E28" s="4"/>
      <c r="F28" s="4"/>
      <c r="G28" s="4"/>
      <c r="H28" s="4"/>
      <c r="I28" s="4"/>
      <c r="J28" s="4"/>
      <c r="K28" s="4"/>
      <c r="L28" s="4"/>
      <c r="M28" s="4"/>
      <c r="N28" s="4"/>
      <c r="O28" s="4"/>
      <c r="P28" s="4"/>
      <c r="Q28" s="4"/>
    </row>
    <row r="29" spans="1:17" ht="100.5" hidden="1" customHeight="1" x14ac:dyDescent="0.2">
      <c r="A29" s="43" t="s">
        <v>3347</v>
      </c>
      <c r="B29" s="383" t="s">
        <v>3348</v>
      </c>
      <c r="C29" s="379"/>
      <c r="D29" s="4"/>
      <c r="E29" s="4"/>
      <c r="F29" s="4"/>
      <c r="G29" s="4"/>
      <c r="H29" s="4"/>
      <c r="I29" s="4"/>
      <c r="J29" s="4"/>
      <c r="K29" s="4"/>
      <c r="L29" s="4"/>
      <c r="M29" s="4"/>
      <c r="N29" s="4"/>
      <c r="O29" s="4"/>
      <c r="P29" s="4"/>
      <c r="Q29" s="4"/>
    </row>
    <row r="30" spans="1:17" ht="45" hidden="1" customHeight="1" x14ac:dyDescent="0.2">
      <c r="A30" s="43" t="s">
        <v>3349</v>
      </c>
      <c r="B30" s="383" t="s">
        <v>3350</v>
      </c>
      <c r="C30" s="379"/>
      <c r="D30" s="4"/>
      <c r="E30" s="4"/>
      <c r="F30" s="4"/>
      <c r="G30" s="4"/>
      <c r="H30" s="4"/>
      <c r="I30" s="4"/>
      <c r="J30" s="4"/>
      <c r="K30" s="4"/>
      <c r="L30" s="4"/>
      <c r="M30" s="4"/>
      <c r="N30" s="4"/>
      <c r="O30" s="4"/>
      <c r="P30" s="4"/>
      <c r="Q30" s="4"/>
    </row>
    <row r="31" spans="1:17" ht="45" hidden="1" customHeight="1" x14ac:dyDescent="0.2">
      <c r="A31" s="43" t="s">
        <v>3351</v>
      </c>
      <c r="B31" s="383" t="s">
        <v>3352</v>
      </c>
      <c r="C31" s="379"/>
      <c r="D31" s="4"/>
      <c r="E31" s="4"/>
      <c r="F31" s="4"/>
      <c r="G31" s="4"/>
      <c r="H31" s="4"/>
      <c r="I31" s="4"/>
      <c r="J31" s="4"/>
      <c r="K31" s="4"/>
      <c r="L31" s="4"/>
      <c r="M31" s="4"/>
      <c r="N31" s="4"/>
      <c r="O31" s="4"/>
      <c r="P31" s="4"/>
      <c r="Q31" s="4"/>
    </row>
    <row r="32" spans="1:17" ht="45" hidden="1" customHeight="1" x14ac:dyDescent="0.2">
      <c r="A32" s="43" t="s">
        <v>3353</v>
      </c>
      <c r="B32" s="383" t="s">
        <v>3354</v>
      </c>
      <c r="C32" s="379"/>
      <c r="D32" s="4"/>
      <c r="E32" s="4"/>
      <c r="F32" s="4"/>
      <c r="G32" s="4"/>
      <c r="H32" s="4"/>
      <c r="I32" s="4"/>
      <c r="J32" s="4"/>
      <c r="K32" s="4"/>
      <c r="L32" s="4"/>
      <c r="M32" s="4"/>
      <c r="N32" s="4"/>
      <c r="O32" s="4"/>
      <c r="P32" s="4"/>
      <c r="Q32" s="4"/>
    </row>
    <row r="33" spans="1:17" ht="72" hidden="1" customHeight="1" x14ac:dyDescent="0.2">
      <c r="A33" s="43" t="s">
        <v>3355</v>
      </c>
      <c r="B33" s="383" t="s">
        <v>3356</v>
      </c>
      <c r="C33" s="379"/>
      <c r="D33" s="4"/>
      <c r="E33" s="4"/>
      <c r="F33" s="4"/>
      <c r="G33" s="4"/>
      <c r="H33" s="4"/>
      <c r="I33" s="4"/>
      <c r="J33" s="4"/>
      <c r="K33" s="4"/>
      <c r="L33" s="4"/>
      <c r="M33" s="4"/>
      <c r="N33" s="4"/>
      <c r="O33" s="4"/>
      <c r="P33" s="4"/>
      <c r="Q33" s="4"/>
    </row>
    <row r="34" spans="1:17" ht="79.5" hidden="1" customHeight="1" x14ac:dyDescent="0.2">
      <c r="A34" s="43" t="s">
        <v>3357</v>
      </c>
      <c r="B34" s="383" t="s">
        <v>3358</v>
      </c>
      <c r="C34" s="379"/>
      <c r="D34" s="4"/>
      <c r="E34" s="4"/>
      <c r="F34" s="4"/>
      <c r="G34" s="4"/>
      <c r="H34" s="4"/>
      <c r="I34" s="4"/>
      <c r="J34" s="4"/>
      <c r="K34" s="4"/>
      <c r="L34" s="4"/>
      <c r="M34" s="4"/>
      <c r="N34" s="4"/>
      <c r="O34" s="4"/>
      <c r="P34" s="4"/>
      <c r="Q34" s="4"/>
    </row>
    <row r="35" spans="1:17" ht="70.5" hidden="1" customHeight="1" x14ac:dyDescent="0.2">
      <c r="A35" s="43" t="s">
        <v>3359</v>
      </c>
      <c r="B35" s="383" t="s">
        <v>3360</v>
      </c>
      <c r="C35" s="379"/>
      <c r="D35" s="4"/>
      <c r="E35" s="4"/>
      <c r="F35" s="4"/>
      <c r="G35" s="4"/>
      <c r="H35" s="4"/>
      <c r="I35" s="4"/>
      <c r="J35" s="4"/>
      <c r="K35" s="4"/>
      <c r="L35" s="4"/>
      <c r="M35" s="4"/>
      <c r="N35" s="4"/>
      <c r="O35" s="4"/>
      <c r="P35" s="4"/>
      <c r="Q35" s="4"/>
    </row>
    <row r="36" spans="1:17" ht="45.75" hidden="1" customHeight="1" x14ac:dyDescent="0.2">
      <c r="A36" s="43" t="s">
        <v>3361</v>
      </c>
      <c r="B36" s="383" t="s">
        <v>3362</v>
      </c>
      <c r="C36" s="379"/>
      <c r="D36" s="4"/>
      <c r="E36" s="4"/>
      <c r="F36" s="4"/>
      <c r="G36" s="4"/>
      <c r="H36" s="4"/>
      <c r="I36" s="4"/>
      <c r="J36" s="4"/>
      <c r="K36" s="4"/>
      <c r="L36" s="4"/>
      <c r="M36" s="4"/>
      <c r="N36" s="4"/>
      <c r="O36" s="4"/>
      <c r="P36" s="4"/>
      <c r="Q36" s="4"/>
    </row>
    <row r="37" spans="1:17" ht="54.75" hidden="1" customHeight="1" x14ac:dyDescent="0.2">
      <c r="A37" s="43" t="s">
        <v>3363</v>
      </c>
      <c r="B37" s="383" t="s">
        <v>3364</v>
      </c>
      <c r="C37" s="379"/>
      <c r="D37" s="4"/>
      <c r="E37" s="4"/>
      <c r="F37" s="4"/>
      <c r="G37" s="4"/>
      <c r="H37" s="4"/>
      <c r="I37" s="4"/>
      <c r="J37" s="4"/>
      <c r="K37" s="4"/>
      <c r="L37" s="4"/>
      <c r="M37" s="4"/>
      <c r="N37" s="4"/>
      <c r="O37" s="4"/>
      <c r="P37" s="4"/>
      <c r="Q37" s="4"/>
    </row>
    <row r="38" spans="1:17" ht="37.5" hidden="1" customHeight="1" x14ac:dyDescent="0.2">
      <c r="A38" s="43" t="s">
        <v>3365</v>
      </c>
      <c r="B38" s="383" t="s">
        <v>3366</v>
      </c>
      <c r="C38" s="379"/>
      <c r="D38" s="4"/>
      <c r="E38" s="4"/>
      <c r="F38" s="4"/>
      <c r="G38" s="4"/>
      <c r="H38" s="4"/>
      <c r="I38" s="4"/>
      <c r="J38" s="4"/>
      <c r="K38" s="4"/>
      <c r="L38" s="4"/>
      <c r="M38" s="4"/>
      <c r="N38" s="4"/>
      <c r="O38" s="4"/>
      <c r="P38" s="4"/>
      <c r="Q38" s="4"/>
    </row>
    <row r="39" spans="1:17" ht="61.5" hidden="1" customHeight="1" x14ac:dyDescent="0.2">
      <c r="A39" s="43" t="s">
        <v>3367</v>
      </c>
      <c r="B39" s="383" t="s">
        <v>3368</v>
      </c>
      <c r="C39" s="379"/>
      <c r="D39" s="4"/>
      <c r="E39" s="4"/>
      <c r="F39" s="4"/>
      <c r="G39" s="4"/>
      <c r="H39" s="4"/>
      <c r="I39" s="4"/>
      <c r="J39" s="4"/>
      <c r="K39" s="4"/>
      <c r="L39" s="4"/>
      <c r="M39" s="4"/>
      <c r="N39" s="4"/>
      <c r="O39" s="4"/>
      <c r="P39" s="4"/>
      <c r="Q39" s="4"/>
    </row>
    <row r="40" spans="1:17" ht="53.25" hidden="1" customHeight="1" x14ac:dyDescent="0.2">
      <c r="A40" s="43" t="s">
        <v>3369</v>
      </c>
      <c r="B40" s="383" t="s">
        <v>3370</v>
      </c>
      <c r="C40" s="379"/>
      <c r="D40" s="4"/>
      <c r="E40" s="4"/>
      <c r="F40" s="4"/>
      <c r="G40" s="4"/>
      <c r="H40" s="4"/>
      <c r="I40" s="4"/>
      <c r="J40" s="4"/>
      <c r="K40" s="4"/>
      <c r="L40" s="4"/>
      <c r="M40" s="4"/>
      <c r="N40" s="4"/>
      <c r="O40" s="4"/>
      <c r="P40" s="4"/>
      <c r="Q40" s="4"/>
    </row>
    <row r="41" spans="1:17" ht="73.5" hidden="1" customHeight="1" x14ac:dyDescent="0.2">
      <c r="A41" s="43" t="s">
        <v>3371</v>
      </c>
      <c r="B41" s="383" t="s">
        <v>3372</v>
      </c>
      <c r="C41" s="379"/>
      <c r="D41" s="4"/>
      <c r="E41" s="4"/>
      <c r="F41" s="4"/>
      <c r="G41" s="4"/>
      <c r="H41" s="4"/>
      <c r="I41" s="4"/>
      <c r="J41" s="4"/>
      <c r="K41" s="4"/>
      <c r="L41" s="4"/>
      <c r="M41" s="4"/>
      <c r="N41" s="4"/>
      <c r="O41" s="4"/>
      <c r="P41" s="4"/>
      <c r="Q41" s="4"/>
    </row>
    <row r="42" spans="1:17" ht="57.75" hidden="1" customHeight="1" x14ac:dyDescent="0.2">
      <c r="A42" s="43" t="s">
        <v>3373</v>
      </c>
      <c r="B42" s="383" t="s">
        <v>3374</v>
      </c>
      <c r="C42" s="379"/>
      <c r="D42" s="4"/>
      <c r="E42" s="4"/>
      <c r="F42" s="4"/>
      <c r="G42" s="4"/>
      <c r="H42" s="4"/>
      <c r="I42" s="4"/>
      <c r="J42" s="4"/>
      <c r="K42" s="4"/>
      <c r="L42" s="4"/>
      <c r="M42" s="4"/>
      <c r="N42" s="4"/>
      <c r="O42" s="4"/>
      <c r="P42" s="4"/>
      <c r="Q42" s="4"/>
    </row>
    <row r="43" spans="1:17" ht="84" hidden="1" customHeight="1" x14ac:dyDescent="0.2">
      <c r="A43" s="43" t="s">
        <v>3375</v>
      </c>
      <c r="B43" s="383" t="s">
        <v>3376</v>
      </c>
      <c r="C43" s="379"/>
      <c r="D43" s="4"/>
      <c r="E43" s="4"/>
      <c r="F43" s="4"/>
      <c r="G43" s="4"/>
      <c r="H43" s="4"/>
      <c r="I43" s="4"/>
      <c r="J43" s="4"/>
      <c r="K43" s="4"/>
      <c r="L43" s="4"/>
      <c r="M43" s="4"/>
      <c r="N43" s="4"/>
      <c r="O43" s="4"/>
      <c r="P43" s="4"/>
      <c r="Q43" s="4"/>
    </row>
    <row r="44" spans="1:17" ht="48" hidden="1" customHeight="1" x14ac:dyDescent="0.2">
      <c r="A44" s="43" t="s">
        <v>3377</v>
      </c>
      <c r="B44" s="383" t="s">
        <v>3378</v>
      </c>
      <c r="C44" s="379"/>
      <c r="D44" s="4"/>
      <c r="E44" s="4"/>
      <c r="F44" s="4"/>
      <c r="G44" s="4"/>
      <c r="H44" s="4"/>
      <c r="I44" s="4"/>
      <c r="J44" s="4"/>
      <c r="K44" s="4"/>
      <c r="L44" s="4"/>
      <c r="M44" s="4"/>
      <c r="N44" s="4"/>
      <c r="O44" s="4"/>
      <c r="P44" s="4"/>
      <c r="Q44" s="4"/>
    </row>
    <row r="45" spans="1:17" ht="57" hidden="1" customHeight="1" x14ac:dyDescent="0.2">
      <c r="A45" s="43" t="s">
        <v>3379</v>
      </c>
      <c r="B45" s="383" t="s">
        <v>3380</v>
      </c>
      <c r="C45" s="379"/>
      <c r="D45" s="4"/>
      <c r="E45" s="4"/>
      <c r="F45" s="4"/>
      <c r="G45" s="4"/>
      <c r="H45" s="4"/>
      <c r="I45" s="4"/>
      <c r="J45" s="4"/>
      <c r="K45" s="4"/>
      <c r="L45" s="4"/>
      <c r="M45" s="4"/>
      <c r="N45" s="4"/>
      <c r="O45" s="4"/>
      <c r="P45" s="4"/>
      <c r="Q45" s="4"/>
    </row>
    <row r="46" spans="1:17" ht="73.5" hidden="1" customHeight="1" x14ac:dyDescent="0.2">
      <c r="A46" s="43" t="s">
        <v>3381</v>
      </c>
      <c r="B46" s="384" t="s">
        <v>3382</v>
      </c>
      <c r="C46" s="379"/>
      <c r="D46" s="41"/>
      <c r="E46" s="4"/>
      <c r="F46" s="4"/>
      <c r="G46" s="4"/>
      <c r="H46" s="4"/>
      <c r="I46" s="4"/>
      <c r="J46" s="4"/>
      <c r="K46" s="4"/>
      <c r="L46" s="4"/>
      <c r="M46" s="4"/>
      <c r="N46" s="4"/>
      <c r="O46" s="4"/>
      <c r="P46" s="4"/>
      <c r="Q46" s="4"/>
    </row>
    <row r="47" spans="1:17" ht="66" hidden="1" customHeight="1" x14ac:dyDescent="0.2">
      <c r="A47" s="48" t="s">
        <v>3383</v>
      </c>
      <c r="B47" s="385" t="s">
        <v>3384</v>
      </c>
      <c r="C47" s="385"/>
      <c r="D47" s="4"/>
      <c r="E47" s="4"/>
      <c r="F47" s="4"/>
      <c r="G47" s="4"/>
      <c r="H47" s="4"/>
      <c r="I47" s="4"/>
      <c r="J47" s="4"/>
      <c r="K47" s="4"/>
      <c r="L47" s="4"/>
      <c r="M47" s="4"/>
      <c r="N47" s="4"/>
      <c r="O47" s="4"/>
      <c r="P47" s="4"/>
      <c r="Q47" s="4"/>
    </row>
    <row r="48" spans="1:17" ht="123.75" customHeight="1" x14ac:dyDescent="0.2">
      <c r="A48" s="271" t="s">
        <v>3385</v>
      </c>
      <c r="B48" s="382" t="s">
        <v>3386</v>
      </c>
      <c r="C48" s="381"/>
      <c r="D48" s="4"/>
      <c r="E48" s="4"/>
      <c r="F48" s="4"/>
      <c r="G48" s="4"/>
      <c r="H48" s="4"/>
      <c r="I48" s="4"/>
      <c r="J48" s="4"/>
      <c r="K48" s="4"/>
      <c r="L48" s="4"/>
      <c r="M48" s="4"/>
      <c r="N48" s="4"/>
      <c r="O48" s="4"/>
      <c r="P48" s="4"/>
      <c r="Q48" s="4"/>
    </row>
    <row r="49" spans="1:17" ht="34.5" customHeight="1" x14ac:dyDescent="0.2">
      <c r="A49" s="271" t="s">
        <v>3387</v>
      </c>
      <c r="B49" s="380" t="s">
        <v>3388</v>
      </c>
      <c r="C49" s="381"/>
      <c r="D49" s="4"/>
      <c r="E49" s="4"/>
      <c r="F49" s="4"/>
      <c r="G49" s="4"/>
      <c r="H49" s="4"/>
      <c r="I49" s="4"/>
      <c r="J49" s="4"/>
      <c r="K49" s="4"/>
      <c r="L49" s="4"/>
      <c r="M49" s="4"/>
      <c r="N49" s="4"/>
      <c r="O49" s="4"/>
      <c r="P49" s="4"/>
      <c r="Q49" s="4"/>
    </row>
    <row r="50" spans="1:17" ht="34.5" customHeight="1" x14ac:dyDescent="0.2">
      <c r="A50" s="271" t="s">
        <v>3389</v>
      </c>
      <c r="B50" s="380" t="s">
        <v>3390</v>
      </c>
      <c r="C50" s="381"/>
      <c r="D50" s="4"/>
      <c r="E50" s="4"/>
      <c r="F50" s="4"/>
      <c r="G50" s="4"/>
      <c r="H50" s="4"/>
      <c r="I50" s="4"/>
      <c r="J50" s="4"/>
      <c r="K50" s="4"/>
      <c r="L50" s="4"/>
      <c r="M50" s="4"/>
      <c r="N50" s="4"/>
      <c r="O50" s="4"/>
      <c r="P50" s="4"/>
      <c r="Q50" s="4"/>
    </row>
    <row r="51" spans="1:17" ht="31.5" customHeight="1" x14ac:dyDescent="0.2">
      <c r="A51" s="313" t="s">
        <v>3391</v>
      </c>
      <c r="B51" s="378" t="s">
        <v>3392</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Knjižnica</cp:lastModifiedBy>
  <cp:lastPrinted>2023-01-27T10:16:24Z</cp:lastPrinted>
  <dcterms:created xsi:type="dcterms:W3CDTF">2022-04-01T05:14:30Z</dcterms:created>
  <dcterms:modified xsi:type="dcterms:W3CDTF">2023-02-08T12:06:02Z</dcterms:modified>
</cp:coreProperties>
</file>